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\\gmk.local\dane\BM\BM-06\BIP\ROK 2023-BIP\Sprawozdanie\"/>
    </mc:Choice>
  </mc:AlternateContent>
  <xr:revisionPtr revIDLastSave="0" documentId="13_ncr:1_{25F38CAB-303A-4F9B-8532-B00B8E714C54}" xr6:coauthVersionLast="36" xr6:coauthVersionMax="36" xr10:uidLastSave="{00000000-0000-0000-0000-000000000000}"/>
  <bookViews>
    <workbookView xWindow="-105" yWindow="-105" windowWidth="23250" windowHeight="12450" tabRatio="132" xr2:uid="{00000000-000D-0000-FFFF-FFFF00000000}"/>
  </bookViews>
  <sheets>
    <sheet name="Zał. nr 4.2" sheetId="18" r:id="rId1"/>
  </sheets>
  <definedNames>
    <definedName name="_xlnm._FilterDatabase" localSheetId="0" hidden="1">'Zał. nr 4.2'!$A$5:$G$211</definedName>
    <definedName name="_xlnm.Print_Area" localSheetId="0">'Zał. nr 4.2'!$A$1:$J$211</definedName>
    <definedName name="_xlnm.Print_Titles" localSheetId="0">'Zał. nr 4.2'!$2:$5</definedName>
  </definedNames>
  <calcPr calcId="191029"/>
</workbook>
</file>

<file path=xl/calcChain.xml><?xml version="1.0" encoding="utf-8"?>
<calcChain xmlns="http://schemas.openxmlformats.org/spreadsheetml/2006/main">
  <c r="H195" i="18" l="1"/>
  <c r="H183" i="18"/>
  <c r="H171" i="18"/>
  <c r="H168" i="18"/>
  <c r="H153" i="18"/>
  <c r="H140" i="18"/>
  <c r="H129" i="18"/>
  <c r="H116" i="18"/>
  <c r="H102" i="18"/>
  <c r="H97" i="18"/>
  <c r="H81" i="18"/>
  <c r="H64" i="18"/>
  <c r="H54" i="18"/>
  <c r="H47" i="18"/>
  <c r="H37" i="18"/>
  <c r="H18" i="18"/>
  <c r="H12" i="18"/>
  <c r="H8" i="18"/>
  <c r="H7" i="18" l="1"/>
  <c r="H6" i="18" s="1"/>
  <c r="I7" i="18" l="1"/>
  <c r="I8" i="18"/>
  <c r="I9" i="18"/>
  <c r="I10" i="18"/>
  <c r="I11" i="18"/>
  <c r="I12" i="18"/>
  <c r="I13" i="18"/>
  <c r="I14" i="18"/>
  <c r="I15" i="18"/>
  <c r="I16" i="18"/>
  <c r="I17" i="18"/>
  <c r="I18" i="18"/>
  <c r="I19" i="18"/>
  <c r="I20" i="18"/>
  <c r="I21" i="18"/>
  <c r="I22" i="18"/>
  <c r="I23" i="18"/>
  <c r="I24" i="18"/>
  <c r="I25" i="18"/>
  <c r="I26" i="18"/>
  <c r="I27" i="18"/>
  <c r="I28" i="18"/>
  <c r="I29" i="18"/>
  <c r="I30" i="18"/>
  <c r="I31" i="18"/>
  <c r="I32" i="18"/>
  <c r="I33" i="18"/>
  <c r="I35" i="18"/>
  <c r="I36" i="18"/>
  <c r="I37" i="18"/>
  <c r="I38" i="18"/>
  <c r="I40" i="18"/>
  <c r="I41" i="18"/>
  <c r="I42" i="18"/>
  <c r="I44" i="18"/>
  <c r="I45" i="18"/>
  <c r="I46" i="18"/>
  <c r="I47" i="18"/>
  <c r="I48" i="18"/>
  <c r="I49" i="18"/>
  <c r="I50" i="18"/>
  <c r="I51" i="18"/>
  <c r="I52" i="18"/>
  <c r="I53" i="18"/>
  <c r="I54" i="18"/>
  <c r="I56" i="18"/>
  <c r="I57" i="18"/>
  <c r="I58" i="18"/>
  <c r="I60" i="18"/>
  <c r="I61" i="18"/>
  <c r="I62" i="18"/>
  <c r="I63" i="18"/>
  <c r="I64" i="18"/>
  <c r="I65" i="18"/>
  <c r="I66" i="18"/>
  <c r="I67" i="18"/>
  <c r="I68" i="18"/>
  <c r="I69" i="18"/>
  <c r="I70" i="18"/>
  <c r="I71" i="18"/>
  <c r="I72" i="18"/>
  <c r="I73" i="18"/>
  <c r="I75" i="18"/>
  <c r="I76" i="18"/>
  <c r="I77" i="18"/>
  <c r="I78" i="18"/>
  <c r="I81" i="18"/>
  <c r="I84" i="18"/>
  <c r="I85" i="18"/>
  <c r="I86" i="18"/>
  <c r="I87" i="18"/>
  <c r="I88" i="18"/>
  <c r="I89" i="18"/>
  <c r="I90" i="18"/>
  <c r="I91" i="18"/>
  <c r="I92" i="18"/>
  <c r="I93" i="18"/>
  <c r="I94" i="18"/>
  <c r="I95" i="18"/>
  <c r="I96" i="18"/>
  <c r="I97" i="18"/>
  <c r="I98" i="18"/>
  <c r="I99" i="18"/>
  <c r="I100" i="18"/>
  <c r="I102" i="18"/>
  <c r="I103" i="18"/>
  <c r="I104" i="18"/>
  <c r="I105" i="18"/>
  <c r="I106" i="18"/>
  <c r="I107" i="18"/>
  <c r="I108" i="18"/>
  <c r="I109" i="18"/>
  <c r="I110" i="18"/>
  <c r="I111" i="18"/>
  <c r="I112" i="18"/>
  <c r="I113" i="18"/>
  <c r="I114" i="18"/>
  <c r="I115" i="18"/>
  <c r="I116" i="18"/>
  <c r="I117" i="18"/>
  <c r="I118" i="18"/>
  <c r="I120" i="18"/>
  <c r="I122" i="18"/>
  <c r="I123" i="18"/>
  <c r="I124" i="18"/>
  <c r="I125" i="18"/>
  <c r="I126" i="18"/>
  <c r="I127" i="18"/>
  <c r="I129" i="18"/>
  <c r="I131" i="18"/>
  <c r="I132" i="18"/>
  <c r="I133" i="18"/>
  <c r="I134" i="18"/>
  <c r="I135" i="18"/>
  <c r="I136" i="18"/>
  <c r="I137" i="18"/>
  <c r="I138" i="18"/>
  <c r="I139" i="18"/>
  <c r="I140" i="18"/>
  <c r="I141" i="18"/>
  <c r="I142" i="18"/>
  <c r="I143" i="18"/>
  <c r="I144" i="18"/>
  <c r="I145" i="18"/>
  <c r="I147" i="18"/>
  <c r="I149" i="18"/>
  <c r="I151" i="18"/>
  <c r="I153" i="18"/>
  <c r="I155" i="18"/>
  <c r="I157" i="18"/>
  <c r="I159" i="18"/>
  <c r="I160" i="18"/>
  <c r="I161" i="18"/>
  <c r="I162" i="18"/>
  <c r="I163" i="18"/>
  <c r="I164" i="18"/>
  <c r="I165" i="18"/>
  <c r="I166" i="18"/>
  <c r="I167" i="18"/>
  <c r="I168" i="18"/>
  <c r="I169" i="18"/>
  <c r="I170" i="18"/>
  <c r="I171" i="18"/>
  <c r="I172" i="18"/>
  <c r="I175" i="18"/>
  <c r="I176" i="18"/>
  <c r="I177" i="18"/>
  <c r="I178" i="18"/>
  <c r="I179" i="18"/>
  <c r="I180" i="18"/>
  <c r="I182" i="18"/>
  <c r="I183" i="18"/>
  <c r="I184" i="18"/>
  <c r="I185" i="18"/>
  <c r="I186" i="18"/>
  <c r="I187" i="18"/>
  <c r="I188" i="18"/>
  <c r="I190" i="18"/>
  <c r="I191" i="18"/>
  <c r="I192" i="18"/>
  <c r="I193" i="18"/>
  <c r="I194" i="18"/>
  <c r="I195" i="18"/>
  <c r="I196" i="18"/>
  <c r="I197" i="18"/>
  <c r="I198" i="18"/>
  <c r="I199" i="18"/>
  <c r="I200" i="18"/>
  <c r="I201" i="18"/>
  <c r="I202" i="18"/>
  <c r="I204" i="18"/>
  <c r="I205" i="18"/>
  <c r="I206" i="18"/>
  <c r="I207" i="18"/>
  <c r="I208" i="18"/>
  <c r="I210" i="18"/>
  <c r="I211" i="18"/>
  <c r="I6" i="18"/>
</calcChain>
</file>

<file path=xl/sharedStrings.xml><?xml version="1.0" encoding="utf-8"?>
<sst xmlns="http://schemas.openxmlformats.org/spreadsheetml/2006/main" count="797" uniqueCount="632">
  <si>
    <t xml:space="preserve">Jednostka Realizująca  </t>
  </si>
  <si>
    <t>DZIELNICA II</t>
  </si>
  <si>
    <t>DZIELNICA III</t>
  </si>
  <si>
    <t>DZIELNICA IV</t>
  </si>
  <si>
    <t>DZIELNICA V</t>
  </si>
  <si>
    <t>DZIELNICA VI</t>
  </si>
  <si>
    <t>DZIELNICA VII</t>
  </si>
  <si>
    <t>DZIELNICA VIII</t>
  </si>
  <si>
    <t>DZIELNICA IX</t>
  </si>
  <si>
    <t>DZIELNICA X</t>
  </si>
  <si>
    <t>DZIELNICA XI</t>
  </si>
  <si>
    <t>DZIELNICA XII</t>
  </si>
  <si>
    <t>DZIELNICA XIII</t>
  </si>
  <si>
    <t>DZIELNICA XIV</t>
  </si>
  <si>
    <t>DZIELNICA XV</t>
  </si>
  <si>
    <t>DZIELNICA XVI</t>
  </si>
  <si>
    <t>DZIELNICA XVII</t>
  </si>
  <si>
    <t>DZIELNICA XVIII</t>
  </si>
  <si>
    <t>Numer zadania</t>
  </si>
  <si>
    <t>Dział</t>
  </si>
  <si>
    <t xml:space="preserve">Rozdział </t>
  </si>
  <si>
    <t>Dz II</t>
  </si>
  <si>
    <t>Dz III</t>
  </si>
  <si>
    <t>Dz IV</t>
  </si>
  <si>
    <t>Dz V</t>
  </si>
  <si>
    <t>Dz VI</t>
  </si>
  <si>
    <t>Dz VII</t>
  </si>
  <si>
    <t>Dz VIII</t>
  </si>
  <si>
    <t>Dz IX</t>
  </si>
  <si>
    <t>Dz X</t>
  </si>
  <si>
    <t>Dz XI</t>
  </si>
  <si>
    <t>Dz XII</t>
  </si>
  <si>
    <t>Dz XVI</t>
  </si>
  <si>
    <t>Dz XVII</t>
  </si>
  <si>
    <t>Dz XVIII</t>
  </si>
  <si>
    <t>Dz XIII</t>
  </si>
  <si>
    <t>Nazwa zadania</t>
  </si>
  <si>
    <t>Razem wydatki na zadania inwestycyjne dzielnic, w tym:</t>
  </si>
  <si>
    <t>środki własne Miasta</t>
  </si>
  <si>
    <t>ZZM</t>
  </si>
  <si>
    <t>Zakupy inwestycyjne dla Komendy Miejskiej Policji w Krakowie</t>
  </si>
  <si>
    <t>ZDMK</t>
  </si>
  <si>
    <t>OC</t>
  </si>
  <si>
    <t>ZDMK/DIW/T-III-1/21</t>
  </si>
  <si>
    <t>Budowa oświetlenia przy ul. Szkółkowej</t>
  </si>
  <si>
    <t>Budowa i przebudowa oświetlenia na terenie Dzielnicy V</t>
  </si>
  <si>
    <t>ZIS</t>
  </si>
  <si>
    <t>KMPSP</t>
  </si>
  <si>
    <t>KD/DIW/K-VII-6/21</t>
  </si>
  <si>
    <t>Monografia historyczna Dzielnicy VII Zwierzyniec</t>
  </si>
  <si>
    <t>Szkoła Podstawowa nr 48, ul. Księcia Józefa 337 - modernizacja</t>
  </si>
  <si>
    <t>ZDMK/DIW/T-VII-21/20</t>
  </si>
  <si>
    <t>KD</t>
  </si>
  <si>
    <t>SP 48</t>
  </si>
  <si>
    <t>ZDMK/DIW/T-VIII-1/12</t>
  </si>
  <si>
    <t>Budowa i przebudowa oświetlenia na terenie Dzielnicy VIII</t>
  </si>
  <si>
    <t>ZZM/DIW/O-VIII-7/20</t>
  </si>
  <si>
    <t>ZZM/DIW/O-VIII-10/21</t>
  </si>
  <si>
    <t>ZZM/DIW/O-VIII-11/21</t>
  </si>
  <si>
    <t>ZZM/DIW/O-IX-3/21</t>
  </si>
  <si>
    <t>ZZM/DIW/O-X-5/20</t>
  </si>
  <si>
    <t>ZDMK/DIW/T-X-6/20</t>
  </si>
  <si>
    <t>Doświetlenie ulicy Baryckiej</t>
  </si>
  <si>
    <t>P 33</t>
  </si>
  <si>
    <t>P 163</t>
  </si>
  <si>
    <t>P 51</t>
  </si>
  <si>
    <t>SMMK</t>
  </si>
  <si>
    <t>P 35</t>
  </si>
  <si>
    <t>NW</t>
  </si>
  <si>
    <t>ZDMK/DIW/T-XIII-5/20</t>
  </si>
  <si>
    <t>Rozbudowa ul. Lipskiej - bocznej</t>
  </si>
  <si>
    <t>ZDMK/DIW/T-XIV-2/18</t>
  </si>
  <si>
    <t>Przebudowa ul. Strumyk</t>
  </si>
  <si>
    <t>ZDMK/DIW/T-XIV-4/21</t>
  </si>
  <si>
    <t>Budowa zatok parkingowych w os. 2 Pułku Lotniczego</t>
  </si>
  <si>
    <t>ZDMK/DIW/T-XIV-5/21</t>
  </si>
  <si>
    <t>Doposażenie ogródków jordanowskich na terenie Dzielnicy XV</t>
  </si>
  <si>
    <t>Budowa i przebudowa ciągów pieszych na terenach zielonych Dzielnicy XV</t>
  </si>
  <si>
    <t>DPS-Ł43</t>
  </si>
  <si>
    <t>ZDMK/DIW/T-XVI-2/21</t>
  </si>
  <si>
    <t>Budowa parkingu na os. Przy Arce 5</t>
  </si>
  <si>
    <t>ZZM/DIW/O-XVIII-1/12</t>
  </si>
  <si>
    <t>Budowa i przebudowa ogródków jordanowskich na terenie Dzielnicy XVIII</t>
  </si>
  <si>
    <t>ZDMK/DIW/T-XVIII-8/18</t>
  </si>
  <si>
    <t>ZDMK/DIW/T-XVIII-9/18</t>
  </si>
  <si>
    <t>Zakupy inwestycyjne Straży Miejskiej Miasta Krakowa</t>
  </si>
  <si>
    <t>Budowa i przebudowa chodników na terenach zielonych Dzielnicy XII</t>
  </si>
  <si>
    <t>Dz I</t>
  </si>
  <si>
    <t>DZIELNICA I</t>
  </si>
  <si>
    <t>ZDMK/DIW/T-III-4/22</t>
  </si>
  <si>
    <t>Budowa oświetlenia przy ul. Seniorów Lotnictwa</t>
  </si>
  <si>
    <t>ZDMK/DIW/T-VI-2/22</t>
  </si>
  <si>
    <t>Budowa oświetlenia przy ul. Tetmajera</t>
  </si>
  <si>
    <t>ZDMK/DIW/T-VII-11/21</t>
  </si>
  <si>
    <t>Budowa chodnika przy ul. Księcia Józefa po stronie północnej od przystanku "Glinnik" do skrzyżowania z ul. Kamedulską</t>
  </si>
  <si>
    <t>ZDMK/DIW/T-VII-12/21</t>
  </si>
  <si>
    <t>Budowa chodnika przy ul. Mirowskiej przy skrzyżowaniu z ul. Orlą po stronie południowej</t>
  </si>
  <si>
    <t>Budowa chodnika przy ul. Korzeniaka</t>
  </si>
  <si>
    <t>ZDMK/DIW/T-VII-25/22</t>
  </si>
  <si>
    <t>Budowa chodnika przy ul. Zakręt</t>
  </si>
  <si>
    <t>ZDMK/DIW/T-VII-26/22</t>
  </si>
  <si>
    <t>ZZM/DIW/O-VIII-2/22</t>
  </si>
  <si>
    <t>KS Grzegórzecki - modernizacja obiektów sportowych</t>
  </si>
  <si>
    <t>ZZM/DIW/O-XIII-8/21</t>
  </si>
  <si>
    <t>Rewitalizacja terenu zielonego przy ul. Pańskiej</t>
  </si>
  <si>
    <t>ZDMK/DIW/T-XIV-6/21</t>
  </si>
  <si>
    <t>Modernizacja miejsc postojowych w Dzielnicy Nowa Huta, obręb 7</t>
  </si>
  <si>
    <t>ZZM/DIW/O-XIV-8/22</t>
  </si>
  <si>
    <t>Budowa wyniesionego przejścia dla pieszych przy ul. Fatimskiej</t>
  </si>
  <si>
    <t>Budowa i przebudowa ogródków jordanowskich na terenie Dzielnicy XVI</t>
  </si>
  <si>
    <t>ZDMK/DIW/T-XVIII-7/21</t>
  </si>
  <si>
    <t>ZZM/DIW/O-XVIII-10/21</t>
  </si>
  <si>
    <t>Parki kieszonkowe w Nowej Hucie</t>
  </si>
  <si>
    <t>Przebudowa oświetlenia przy ul. Mlaskotów</t>
  </si>
  <si>
    <t>Dz XIV</t>
  </si>
  <si>
    <t>Dz XV</t>
  </si>
  <si>
    <t>Samorządowe Przedszkole nr 33, ul. Rżącka 1 - modernizacja</t>
  </si>
  <si>
    <t>Zakupy inwestycyjne dla Szpitala Specjalistycznego im. Stefana Żeromskiego SP ZOZ w Krakowie</t>
  </si>
  <si>
    <t>Doposażenie ogródków jordanowskich na terenie Dzielnicy XII</t>
  </si>
  <si>
    <t>MCOO/DIR/E-I-3/23</t>
  </si>
  <si>
    <t>Samorządowe Przedszkole nr 45, ul. Piekarska 14 - modernizacja</t>
  </si>
  <si>
    <t>P 45</t>
  </si>
  <si>
    <t>ZZM/DIR/O-II-1/23</t>
  </si>
  <si>
    <t>MCOO/DIR/E-II-6/23</t>
  </si>
  <si>
    <t>MCOO/DIR/E-II-7/23</t>
  </si>
  <si>
    <t>Szkoła Podstawowa nr 18, ul. Półkole 11 - modernizacja</t>
  </si>
  <si>
    <t>P 139</t>
  </si>
  <si>
    <t>SP 18</t>
  </si>
  <si>
    <t>ZZM/DIR/O-III-1/23</t>
  </si>
  <si>
    <t>Budowa i przebudowa chodników na terenach zielonych Dzielnicy III</t>
  </si>
  <si>
    <t>MCOO/DIR/E-III-4/23</t>
  </si>
  <si>
    <t>Samorządowe Przedszkole nr 14, ul. Młyńska Boczna 4 - modernizacja</t>
  </si>
  <si>
    <t>ZDMK/DIR/T-III-5/23</t>
  </si>
  <si>
    <t>Budowa oświetlenia przy ul. Chałupnika</t>
  </si>
  <si>
    <t>ZDMK/DIW/T-III-5/22</t>
  </si>
  <si>
    <t>Budowa oświetlenia przy mostku w rejonie Parku Zaczarowanej Dorożki</t>
  </si>
  <si>
    <t>ZZM/DIW/O-III-7/22</t>
  </si>
  <si>
    <t>ZDMK/DIW/T-III-8/22</t>
  </si>
  <si>
    <t>ZDMK/DIW/T-III-9/23</t>
  </si>
  <si>
    <t>Budowa oświetlenia wzdłuż ciągu pieszo-rowerowego za murem przy ul. Lublańskiej</t>
  </si>
  <si>
    <t>ZZM/DIW/O-III-10/23</t>
  </si>
  <si>
    <t>OC/DIR/B-III-1z/23</t>
  </si>
  <si>
    <t>ZIS/DIR/S-III-2z/23</t>
  </si>
  <si>
    <t>Zakupy inwestycyjne Zarządu Infrastruktury Sportowej</t>
  </si>
  <si>
    <t>P 14</t>
  </si>
  <si>
    <t>ZZM/DIW/O-IV-1/22</t>
  </si>
  <si>
    <t>Budowa pitników w Parku Krowoderskim</t>
  </si>
  <si>
    <t>ZZM/DIW/O-IV-4/20</t>
  </si>
  <si>
    <t>Budowa Parku Rzecznego Białucha na terenie Dzielnicy IV</t>
  </si>
  <si>
    <t>ZDMK/DIW/T-IV-4/22</t>
  </si>
  <si>
    <t>Budowa miejsc parkingowych przy ul. Zdrowej 13</t>
  </si>
  <si>
    <t>OC/DIR/B-IV-1z/23</t>
  </si>
  <si>
    <t>ZZM/DIR/O-V-1/23</t>
  </si>
  <si>
    <t>MCOO/DIR/E-V-6/23</t>
  </si>
  <si>
    <t>Samorządowe Przedszkole nr 43, ul. Mazowiecka 45 - modernizacja</t>
  </si>
  <si>
    <t>ZDMK/DIR/T-V-7/23</t>
  </si>
  <si>
    <t>KMPSP/DIR/B-V-1z/23</t>
  </si>
  <si>
    <t>P 43</t>
  </si>
  <si>
    <t>ZDMK/DIR/T-VI-1/23</t>
  </si>
  <si>
    <t>ZZM/DIW/O-VI-3/23</t>
  </si>
  <si>
    <t>ZDMK/DIW/T-VI-12/19</t>
  </si>
  <si>
    <t>Przebudowa ul. Wierzyńskiego - jeden kierunek</t>
  </si>
  <si>
    <t>SMMK/DIR/B-VI-1z/23</t>
  </si>
  <si>
    <t>KMPSP/DIR/B-VI-2z/23</t>
  </si>
  <si>
    <t>ZZM/DIR/O-VII-1/23</t>
  </si>
  <si>
    <t>ZIS/DIR/S-VII-7/23</t>
  </si>
  <si>
    <t>Kolejowy Klub Wodny 1929 - modernizacja obiektów sportowych</t>
  </si>
  <si>
    <t>MCOO/DIR/E-VII-8/23</t>
  </si>
  <si>
    <t>ZDMK/DIR/T-VII-9/23</t>
  </si>
  <si>
    <t>ZDMK/DIW/T-VII-2/23</t>
  </si>
  <si>
    <t>Dobudowa oświetlenia przy ul. Rybnej</t>
  </si>
  <si>
    <t>ZDMK/DIW/T-VII-8/23</t>
  </si>
  <si>
    <t>ZDMK/DIW/O-VII-15/23</t>
  </si>
  <si>
    <t>Budowa rowu odwodnieniowego w ul. Księcia Józefa</t>
  </si>
  <si>
    <t>ZZM/DIW/O-VII-16/23</t>
  </si>
  <si>
    <t>Miejsce pamięci "Glinnik" - przebudowa ciągów pieszych</t>
  </si>
  <si>
    <t>ZIS/DIR/S-VII-2z/23</t>
  </si>
  <si>
    <t>ZZM/DIR/O-VIII-1/23</t>
  </si>
  <si>
    <t>Park kieszonkowy przy ul. Kolistej</t>
  </si>
  <si>
    <t>ZZM/DIR/O-VIII-2/23</t>
  </si>
  <si>
    <t>Zagospodarowanie skweru przy ul. Miłkowskiego - kontynuacja</t>
  </si>
  <si>
    <t>ZZM/DIR/O-VIII-3/23</t>
  </si>
  <si>
    <t>ZZM/DIR/W-VIII-4/23</t>
  </si>
  <si>
    <t>ZIS/DIR/S-VIII-8/23</t>
  </si>
  <si>
    <t>OSKF Pogoń-Skotniki - modernizacja obiektów sportowych</t>
  </si>
  <si>
    <t>ZZM/DIW/O-VIII-4/23</t>
  </si>
  <si>
    <t>ZIS/DIR/S-VIII-3z/23</t>
  </si>
  <si>
    <t>MCOO/DIR/E-IX-2/23</t>
  </si>
  <si>
    <t>Samorządowe Przedszkole nr 95, ul. Kościuszkowców 6 - modernizacja</t>
  </si>
  <si>
    <t>KMPSP/DIR/B-IX-1z/23</t>
  </si>
  <si>
    <t>Zakupy inwestycyjne Komendy Miejskiej Państwowej Straży Pożarnej</t>
  </si>
  <si>
    <t>P 95</t>
  </si>
  <si>
    <t>ZZM/DIR/O-X-1/23</t>
  </si>
  <si>
    <t>Zagospodarowanie terenu zielonego u zbiegu ulic: Komuny Paryskiej i Korpala</t>
  </si>
  <si>
    <t>OU/DIR/W-X-2/23</t>
  </si>
  <si>
    <t>ZZM/DIR/O-X-7/23</t>
  </si>
  <si>
    <t>ZDMK/DIW/T-X-1/22</t>
  </si>
  <si>
    <t>Budowa oświetlenia przy ul. Krymskiej</t>
  </si>
  <si>
    <t>ZDMK/DIW/T-X-2/22</t>
  </si>
  <si>
    <t>OU</t>
  </si>
  <si>
    <t>MCOO/DIR/W-XI-1/23</t>
  </si>
  <si>
    <t>ZZM/DIR/O-XI-2/23</t>
  </si>
  <si>
    <t>ZIM/DIR/Z-XI-3/23</t>
  </si>
  <si>
    <t>Samorządowy Żłobek nr 31, ul. Sanocka 2 - rozbudowa i modernizacja</t>
  </si>
  <si>
    <t>ZIS/DIR/S-XI-8/23</t>
  </si>
  <si>
    <t>ZIS/DIR/S-XI-12/23</t>
  </si>
  <si>
    <t>KS Orzeł Piaski Wielkie - modernizacja obiektów sportowych</t>
  </si>
  <si>
    <t>MCOO/DIR/E-XI-13/23</t>
  </si>
  <si>
    <t>MCOO/DIR/E-XI-14/23</t>
  </si>
  <si>
    <t>Samorządowe Przedszkole nr 51, ul. Estońska 2 - modernizacja</t>
  </si>
  <si>
    <t>OC/DIR/B-XI-1z/23</t>
  </si>
  <si>
    <t>KMPSP/DIR/B-XI-2z/23</t>
  </si>
  <si>
    <t>ZIM</t>
  </si>
  <si>
    <t>MCOO/DIR/W-XII-1/23</t>
  </si>
  <si>
    <t>ZZM/DIR/O-XII-2/23</t>
  </si>
  <si>
    <t>ZZM/DIR/O-XII-3/23</t>
  </si>
  <si>
    <t>ZDMK/DIW/T-XII-1/22</t>
  </si>
  <si>
    <t>Budowa oświetlenia przy ul. Lipowskiego</t>
  </si>
  <si>
    <t>NW/DIR/Z-XII-1z/23</t>
  </si>
  <si>
    <t>MCOO/DIR/E-XIII-6/23</t>
  </si>
  <si>
    <t>ZDMK/DIW/T-XIII-1/22</t>
  </si>
  <si>
    <t>ZDMK/DIW/T-XIII-2/22</t>
  </si>
  <si>
    <t>ZDMK/DIW/T-XIII-3/20</t>
  </si>
  <si>
    <t>Budowa drogi bocznej - ul. Golikówka</t>
  </si>
  <si>
    <t>ZDMK/DIW/T-XIII-6/22</t>
  </si>
  <si>
    <t>ZDMK/DIW/T-XIII-7/22</t>
  </si>
  <si>
    <t>ZDMK/DIW/T-XIII-11/21</t>
  </si>
  <si>
    <t>Rozbudowa ul. Batki</t>
  </si>
  <si>
    <t>ZSP 21</t>
  </si>
  <si>
    <t>ZZM/DIR/O-XIV-1/23</t>
  </si>
  <si>
    <t>Zakup i montaż ławek i koszy na odpady na terenach zielonych Dzielnicy XIV</t>
  </si>
  <si>
    <t>ZDMK/DIW/T-XIV-7/22</t>
  </si>
  <si>
    <t>Budowa oświetlenia przy ul. Dolnej</t>
  </si>
  <si>
    <t>ZDMK/DIW/T-XIV-9/22</t>
  </si>
  <si>
    <t>Budowa chodnika przy ul. Sołtysowskiej</t>
  </si>
  <si>
    <t>ZDMK/DIW/T-XIV-10/22</t>
  </si>
  <si>
    <t>Doświetlenie ciągu pieszego przed ogródkiem jordanowskim przy ul. Mariana Pisarka</t>
  </si>
  <si>
    <t>ZDMK/DIW/T-XIV-11/22</t>
  </si>
  <si>
    <t>Budowa chodnika przy al. Pokoju 83</t>
  </si>
  <si>
    <t>ZZM/DIW/O-XIV-12/22</t>
  </si>
  <si>
    <t>ZDMK/DIW/T-XIV-13/22</t>
  </si>
  <si>
    <t>ZZM/DIR/O-XV-1/23</t>
  </si>
  <si>
    <t>ZZM/DIR/O-XV-2/23</t>
  </si>
  <si>
    <t>ZDMK/DIR/T-XVI-1/23</t>
  </si>
  <si>
    <t>Przebudowa parkingu przy ul. Samorządowej</t>
  </si>
  <si>
    <t>ZDMK/DIR/T-XVI-2/23</t>
  </si>
  <si>
    <t>Przebudowa ul. Kaczeńcowej</t>
  </si>
  <si>
    <t>ZZM/DIR/O-XVI-3/23</t>
  </si>
  <si>
    <t>Budowa i przebudowa chodników na terenach zielonych Dzielnicy XVI</t>
  </si>
  <si>
    <t>ZZM/DIR/O-XVI-4/23</t>
  </si>
  <si>
    <t>Zakup i montaż ławek na terenach zielonych Dzielnicy XVI</t>
  </si>
  <si>
    <t>ZZM/DIR/O-XVI-5/23</t>
  </si>
  <si>
    <t>MCOO/DIR/E-XVI-9/23</t>
  </si>
  <si>
    <t>Samorządowe Przedszkole nr 120, os. Strusia 8 - modernizacja</t>
  </si>
  <si>
    <t>ZDMK/DIW/T-XVI-2/22</t>
  </si>
  <si>
    <t>P 120</t>
  </si>
  <si>
    <t>ZDMK/DIR/T-XVII-1/23</t>
  </si>
  <si>
    <t>MCOO/DIR/E-XVII-5/23</t>
  </si>
  <si>
    <t>MCOO/DIR/E-XVII-6/23</t>
  </si>
  <si>
    <t>Samorządowe Przedszkole nr 111, os. Na Stoku 21 - modernizacja</t>
  </si>
  <si>
    <t>MCOO/DIR/E-XVII-7/23</t>
  </si>
  <si>
    <t>ZDMK/DIW/T-XVII-2/22</t>
  </si>
  <si>
    <t>Dobudowa oświetlenia przy ul. Żonkilowej</t>
  </si>
  <si>
    <t>ZDMK/DIW/T-XVII-3/23</t>
  </si>
  <si>
    <t>Dobudowa oświetlenia przy ul. Łuczanowickiej</t>
  </si>
  <si>
    <t>ZZM/DIW/O-XVII-4/22</t>
  </si>
  <si>
    <t>SP 129</t>
  </si>
  <si>
    <t>P 111</t>
  </si>
  <si>
    <t>P 112</t>
  </si>
  <si>
    <t>ZBK/DIR/W-XVIII-1/23</t>
  </si>
  <si>
    <t>ZDMK/DIW/T-XVIII-3/22</t>
  </si>
  <si>
    <t>NW/DIR/Z-XVIII-1z/23</t>
  </si>
  <si>
    <t>OC/DIR/B-XVIII-2z/23</t>
  </si>
  <si>
    <t>KMPSP/DIR/B-XVIII-3z/23</t>
  </si>
  <si>
    <t>ZBK</t>
  </si>
  <si>
    <t>Samorządowe Przedszkole nr 35, ul. Lilli Wenedy 7 - modernizacja</t>
  </si>
  <si>
    <t>CM</t>
  </si>
  <si>
    <t>SP 5</t>
  </si>
  <si>
    <t>ZSP 17</t>
  </si>
  <si>
    <t>Budowa, przebudowa ciągów pieszych na terenach zielonych według wskazań Dzielnicy VIII</t>
  </si>
  <si>
    <t>CM/DIR/W-I-4/23</t>
  </si>
  <si>
    <t>CM/DIR/W-I-5/23</t>
  </si>
  <si>
    <t>SP 5/DIR/E-V-2/23</t>
  </si>
  <si>
    <t>Szkoła Podstawowa nr 5, al. Kijowska 8 - wymiana ogrodzenia szkolnego - II etap</t>
  </si>
  <si>
    <t>Zakupy inwestycyjne Komendy Miejskiej Państwowej Staży Pożarnej</t>
  </si>
  <si>
    <t>ZSP 17/DIR/E-XI-4/23</t>
  </si>
  <si>
    <t>Zespół Szkolno-Przedszkolny nr 17, ul. Czarnogórska 14 - dostosowanie budynku do przepisów przeciwpożarowych - II etap</t>
  </si>
  <si>
    <t>DPS-Ł43/DIR/W-XIII-1/23</t>
  </si>
  <si>
    <t>Modernizacja ogródka DPS, ul. Łanowa 43</t>
  </si>
  <si>
    <t>KD/DIW/K-XIII-4/23</t>
  </si>
  <si>
    <t xml:space="preserve">Leksykon Podgórza </t>
  </si>
  <si>
    <t>Szkoła Podstawowa nr 129 filia, os. Na Stoku 34 - modernizacja</t>
  </si>
  <si>
    <t>Budowa kładki łączącej ul. Rozrywka z Parkiem Reduta</t>
  </si>
  <si>
    <t>Dostosowanie budynku do potrzeb osób niepełnosprawnych w Centrum Wypoczynkowym JordaNova</t>
  </si>
  <si>
    <t>Dostosowanie siedziby Rady Dzielnicy X dla potrzeb osób niepełnosprawnych</t>
  </si>
  <si>
    <t>Zakupy inwestycyjne dla potrzeb Miejskiego Centrum Opieki</t>
  </si>
  <si>
    <t>Modernizacja ogrodzenia na wybiegu dla psów przy ul. Lubostroń - II etap</t>
  </si>
  <si>
    <t>OC/DIR/B-XII-2z/23</t>
  </si>
  <si>
    <t>ZDMK/DIR/T-XVI-6/23</t>
  </si>
  <si>
    <t>Doświetlenie al. Andersa i ul. Obrońców Krzyża</t>
  </si>
  <si>
    <t>ZDMK/DIR/T-XVIII-2/23</t>
  </si>
  <si>
    <t>ZDMK/DIW/T-IV-2/23</t>
  </si>
  <si>
    <t>ZZM/DIW/O-IV-6/23</t>
  </si>
  <si>
    <t>Zagospodarowanie działki nr 382/9 obr. 44 Krowodrza przy ul. Pielęgniarek</t>
  </si>
  <si>
    <t>90095</t>
  </si>
  <si>
    <t>ZZM/DIR/O-VIII-5/23</t>
  </si>
  <si>
    <t>Budowa pumptracka przy ul. Lubostroń</t>
  </si>
  <si>
    <t>ZZM/DIR/O-XVII-2/23</t>
  </si>
  <si>
    <t>ZDMK/DIW/T-XIV-14/23</t>
  </si>
  <si>
    <t>ZZM/DIR/W-XVI-8/23</t>
  </si>
  <si>
    <t>MCOO/DIR/E-II-2/23</t>
  </si>
  <si>
    <t>Samorządowe Przedszkole nr 79, ul. Widok 23 - modernizacja</t>
  </si>
  <si>
    <t>P 79</t>
  </si>
  <si>
    <t>MCOO/DIR/E-IV-1/23</t>
  </si>
  <si>
    <t>Samorządowe Przedszkole nr 138, ul. Krowoderskich Zuchów 15a - modernizacja</t>
  </si>
  <si>
    <t>P 138</t>
  </si>
  <si>
    <t>MCOO/DIR/E-III-2/23</t>
  </si>
  <si>
    <t>Samorządowe Przedszkole nr 123, ul. Miechowity 4 - modernizacja</t>
  </si>
  <si>
    <t>P 123</t>
  </si>
  <si>
    <t>MCOO/DIR/W-III-3/23</t>
  </si>
  <si>
    <t>Samorządowe Przedszkole nr 162, ul. Kazimierza Odnowiciela 4 - likwidacja barier architektonicznych</t>
  </si>
  <si>
    <t>P 162</t>
  </si>
  <si>
    <t>ZZM/DIR/O-VI-2/23</t>
  </si>
  <si>
    <t>MCOO/DIR/W-XVII-3/23</t>
  </si>
  <si>
    <t>Szkoła Podstawowa nr 129, os. Na Wzgórzach 13a - likwidacja barier architektonicznych</t>
  </si>
  <si>
    <t>MCOO/DIR/E-III-6/23</t>
  </si>
  <si>
    <t>Samorządowe Przedszkole nr 65, ul. Strzelców 5 - modernizacja</t>
  </si>
  <si>
    <t>P 65</t>
  </si>
  <si>
    <t>MCOO/DIR/E-IV-2/23</t>
  </si>
  <si>
    <t>Samorządowe Przedszkole nr 118, ul. Modrzejewskiej 21 - modernizacja</t>
  </si>
  <si>
    <t>P 118</t>
  </si>
  <si>
    <t>ZDMK/DIW/T-XVIII-5/20</t>
  </si>
  <si>
    <t>Rozbudowa miejsc parkingowych os. Na Skarpie przy bloku nr 10, 11, 12</t>
  </si>
  <si>
    <t>60017</t>
  </si>
  <si>
    <t>Budowa chodnika z oświetleniem prowadzącego do Parku Rzecznego Tetmajera</t>
  </si>
  <si>
    <t>Rozbudowa miejsc parkingowych os. Na Skarpie przy bloku nr 12</t>
  </si>
  <si>
    <t>MCOO/DIR/E-VIII-7/23</t>
  </si>
  <si>
    <t>Zespół Szkolno-Przedszkolny nr 7, ul. Skotnicka 86 - modernizacja</t>
  </si>
  <si>
    <t>ZSP 7</t>
  </si>
  <si>
    <t>MCOO/DIR/E-VIII-10/23</t>
  </si>
  <si>
    <t>Samorządowe Przedszkole nr 140, ul. Słomiana 8 - modernizacja</t>
  </si>
  <si>
    <t>P 140</t>
  </si>
  <si>
    <t>KD/DIR/K-IX-1/23</t>
  </si>
  <si>
    <t>Modernizacja sali widowiskowej w Centrum Sztuki Współczesnej Solvay</t>
  </si>
  <si>
    <t>ZIS/DIR/S-XII-5/23</t>
  </si>
  <si>
    <t>ZZM/DIW/O-III-2/23</t>
  </si>
  <si>
    <t>ZZM/DIW/O-III-3/23</t>
  </si>
  <si>
    <t>Doposażenie Smoczego Skweru przy ul. Klimka Bachledy</t>
  </si>
  <si>
    <t>ZZM/DIR/O-VI-4/23</t>
  </si>
  <si>
    <t>Zakup i montaż elementów małej architektury na terenie Dzielnicy VI</t>
  </si>
  <si>
    <t>ZZM/DIR/O-X-3/23</t>
  </si>
  <si>
    <t>ZBK/DIR/A-III-7/23</t>
  </si>
  <si>
    <t xml:space="preserve">Modernizacja budynku przy ul. Stanisława ze Skalbmierza 7 </t>
  </si>
  <si>
    <t>OC/DIR/B-X-1z/23</t>
  </si>
  <si>
    <t>ZDMK/DIR/B-XVI-7/23</t>
  </si>
  <si>
    <t>Budowa monitoringu wizyjnego według wskazań Dzielnicy XVI</t>
  </si>
  <si>
    <t>ZIM/DIR/Z-VI-3/23</t>
  </si>
  <si>
    <t>OC/DIR/B-XVIII-4z/23</t>
  </si>
  <si>
    <t>Zakupy inwestycyjne OSP Wolica</t>
  </si>
  <si>
    <t>SP 39/DIR/E-II-3/23</t>
  </si>
  <si>
    <t>Szkoła Podstawowa nr 39, ul. Jachowicza 5 - modernizacja</t>
  </si>
  <si>
    <t>SP 39</t>
  </si>
  <si>
    <t>ZZM/DIR/O-X-4/23</t>
  </si>
  <si>
    <t>ZIS/DIR/S-V-3/23</t>
  </si>
  <si>
    <t>WKS Wawel - modernizacja obiektów sportowych</t>
  </si>
  <si>
    <t>ZZM/DIR/O-XVII-4/23</t>
  </si>
  <si>
    <t>NW/DIR/Z-XVIII-3/23</t>
  </si>
  <si>
    <t>ZIS/DIR/S-XVIII-4/23</t>
  </si>
  <si>
    <t>Modernizacja obiektów Yacht Club Nowa Huta</t>
  </si>
  <si>
    <t>ZZM/DIW/O-X-3/23</t>
  </si>
  <si>
    <t>Zagospodarowanie terenu pod przyszły park rzeki Wilgi na odcinku od ul. Zbydniowickiej do okolicy ul. Chałubińskiego</t>
  </si>
  <si>
    <t>ZZM/DIW/O-IV-5/19</t>
  </si>
  <si>
    <t>MCOO/DIR/E-XI-6/23</t>
  </si>
  <si>
    <t>ZIS/DIR/S-XVII-10/23</t>
  </si>
  <si>
    <t>KS Grębałowianka - modernizacja obiektów sportowych</t>
  </si>
  <si>
    <t>Zagospodarowanie terenu na obiekcie sportowym przy ul. Fortecznej 75a</t>
  </si>
  <si>
    <t>MCOO/DIW/E-XIV-1/23</t>
  </si>
  <si>
    <t>Szkoła Podstawowa nr 155, os. 2 Pułku Lotniczego 21 -  modernizacja</t>
  </si>
  <si>
    <t>SP 155</t>
  </si>
  <si>
    <t>MCOO/DIR/E-XII-6/23</t>
  </si>
  <si>
    <t>Samorządowe Przedszkole nr 180, ul. Telimeny 7 - modernizacja</t>
  </si>
  <si>
    <t>ZZM/DIR/O-XII-7/23</t>
  </si>
  <si>
    <t>Budowa altany w Parku Aleksandry</t>
  </si>
  <si>
    <t>P 180</t>
  </si>
  <si>
    <t>ZZM/DIR/O-XIII-3/23</t>
  </si>
  <si>
    <t>Doposażenie siłowni zewnętrznej na os. Kabel</t>
  </si>
  <si>
    <t>ZBK/DIR/W-X-6/23</t>
  </si>
  <si>
    <t>ZIS/DIR/S-XII-8/23</t>
  </si>
  <si>
    <t>KS Bieżanowianka - modernizacja obiektów sportowych</t>
  </si>
  <si>
    <t xml:space="preserve">Budowa żłobka przy ul. Jabłonkowskiej 29a </t>
  </si>
  <si>
    <t>2. WYDATKI NA ZADANIA INWESTYCYJNE DZIELNIC</t>
  </si>
  <si>
    <t>Wydatki</t>
  </si>
  <si>
    <t>Plan</t>
  </si>
  <si>
    <t>01.01.2023 r.</t>
  </si>
  <si>
    <t>31.12.2023 r.</t>
  </si>
  <si>
    <t>Wykonanie 31.12.2023 r.</t>
  </si>
  <si>
    <t xml:space="preserve">%
kol.
8 : 7 </t>
  </si>
  <si>
    <t>Realizacja wg stanu na dzień 31.12.2023 r.</t>
  </si>
  <si>
    <t>Modernizacja oświetlenia na placu zabaw przy 
ul. Chałupnika</t>
  </si>
  <si>
    <t>Zagospodarowanie terenów zielonych wraz 
z przebudową chodników - Dzielnica V</t>
  </si>
  <si>
    <t>Budowa pochylni wraz z przebudową schodów
w Parku Młynówka Królewska w rejonie
ul. Altanowej</t>
  </si>
  <si>
    <t>Doposażenie ogródków jordanowskich wraz
z zagospodarowaniem terenów zielonych - Dzielnica VII</t>
  </si>
  <si>
    <t>Przebudowa i rozbudowa al. Modrzewiowej
z wyznaczeniem zatok postojowych oraz budową chodnika</t>
  </si>
  <si>
    <t>Budowa oświetlenia na alejce spacerowej przy
ul. Księcia Józefa boczna</t>
  </si>
  <si>
    <t>Doposażenie ogródka jordanowskiego przy
ul. Działowskiego</t>
  </si>
  <si>
    <t>Zagospodarowanie terenu wokół stawu przy
ul. Krzewowej</t>
  </si>
  <si>
    <t>Zagospodarowanie skweru w rejonie
ul. Stanisława Rostworowskiego</t>
  </si>
  <si>
    <t>Utworzenie parku kieszonkowego przy
ul. Zachodniej</t>
  </si>
  <si>
    <t>Modernizacja placu zabaw przy
ul. Pietrusińskiego</t>
  </si>
  <si>
    <t>Budowa kładki nad potokiem Rzewny wraz
z budową ciągu dla pieszych od ul. Żywieckiej Bocznej do przystanku tramwajowego Borek Fałęcki I</t>
  </si>
  <si>
    <t>Zakup i montaż elementów małej architektury
na terenie Dzielnicy X</t>
  </si>
  <si>
    <t>Budowa dodatkowych nawierzchni żwirowych
w parku przy Forcie 52 Borek</t>
  </si>
  <si>
    <t>Likwidacja barier architektonicznych
w budynkach komunalnych</t>
  </si>
  <si>
    <t>Park Maćka i Doroty - modernizacja alejki parkowej wzdłuż kortu tenisowego do
ul. Czołgistów</t>
  </si>
  <si>
    <t>Budowa przejścia dla pieszych na
ul. Kuryłowicza</t>
  </si>
  <si>
    <t>Budowa Parku Opatkowickiego przy
ul. Inicjatywy Lokalnej</t>
  </si>
  <si>
    <t>Samorządowe Przedszkole nr 163,
ul. Podedworze 2a - modernizacja</t>
  </si>
  <si>
    <t>Modernizacja ogródka jordanowskiego przy
ul. Heila</t>
  </si>
  <si>
    <t>Modernizacja Żłobka Samorządowego nr 31,
ul. Sanocka 2</t>
  </si>
  <si>
    <t>Modernizacja boiska typu "Orlik" przy
ul. Jerzmanowskiego</t>
  </si>
  <si>
    <t>Zespół Szkolno-Przedszkolny nr 21,
ul. Golikówka 52 - modernizacja</t>
  </si>
  <si>
    <t>Budowa oświetlenia przy drodze łączącej
ul. Golikówka boczna z wałami Wiślanymi</t>
  </si>
  <si>
    <t>Budowa oświetlenia przy drodze łączącej
ul. Golikówka z wałami Wiślanymi</t>
  </si>
  <si>
    <t>Budowa chodnika na skrzyżowaniu
ul. Ogłęczyzna z ul. Na Załęczu wraz z przejściem dla pieszych</t>
  </si>
  <si>
    <t>Doposażenie ogródka jordanowskiego przy
ul. Centralnej</t>
  </si>
  <si>
    <t>Modernizacja ogródka jordanowskiego przy
ul. Niepokalanej Panny Marii</t>
  </si>
  <si>
    <t>Doświetlenie ogródka jordanowskiego przy
ul. Hynka</t>
  </si>
  <si>
    <t>Doświetlenie przejścia dla pieszych na
ul. Sołtysowskiej</t>
  </si>
  <si>
    <t>Dobudowa oświetlenia dedykowanego przy
ul. Architektów 10 i 26</t>
  </si>
  <si>
    <t>Budowa chodnika pomiędzy ul. Petöfiego
a ul. Jagiełły</t>
  </si>
  <si>
    <t>Doposażenie ogródka jordanowskiego
w os. Łuczanowice</t>
  </si>
  <si>
    <t>Budowa i przebudowa miejsc postojowych
na os. Willowym</t>
  </si>
  <si>
    <t>Przebudowa Szpitala Specjalistycznego
im. S. Żeromskiego SP ZOZ w Krakowie</t>
  </si>
  <si>
    <t>Budowa miejsc parkingowych na os. Zielonym
bl. nr 15-16</t>
  </si>
  <si>
    <t>Budowa opaski wraz z miejscami postojowymi
na os. Centrum B w rej. bl. 10 i 1</t>
  </si>
  <si>
    <t>Budowa i przebudowa miejsc parkingowych
na os. Willowym</t>
  </si>
  <si>
    <t>Budowa oświetlenia wzdłuż chodnika łączącego ulicę Jaracza z ul. Marii Bobrzeckiej</t>
  </si>
  <si>
    <t>ZIS/DIR/S-X-5/23</t>
  </si>
  <si>
    <t>ZDMK/DIW/T-VII-24/22</t>
  </si>
  <si>
    <t>Zadanie zakończone.
Doposażono plac zabaw. Zamontowano domek wielofunkcyjny ze schodami w postaci wieży z dachem, balkonikiem, zjeżdżalnią, przejściem tunelowym wraz z wyposażeniem.</t>
  </si>
  <si>
    <t>Zadanie zakończone.
Dostosowano sanitariaty do potrzeb osób z niepełnosprawnościami.</t>
  </si>
  <si>
    <t>Zadanie zakończone.
Wykonano windę towarową.</t>
  </si>
  <si>
    <t>Zadanie zakończone.
Zmodernizowano oświetlenie w 3 salach lekcyjnych.</t>
  </si>
  <si>
    <t xml:space="preserve">Kontynuowano budowę oświetlenia z terminem realizacji 15.05.2024 r. </t>
  </si>
  <si>
    <t>Kontynuowano opracowanie dokumentacji projektowej.</t>
  </si>
  <si>
    <t>Zakupiono traktor koszący.</t>
  </si>
  <si>
    <t>Zadanie zakończone.
Wykonano chodnik z kostki brukowej przy ul. Obopólnej o powierzchni 40,66 m²</t>
  </si>
  <si>
    <t>Zakupiono akumulatorowy wentylator oddymiający.
Zadanie współfinansowanie z zadaniem KMPSP/DIR/B-VI-2z/23.</t>
  </si>
  <si>
    <t>Uchwałą Nr CIX/2948/23 RMK z 26.04.2023 r. wycofano zadanie z budżetu Miasta.</t>
  </si>
  <si>
    <t>Zadanie zakończone.
Opracowano koncepcję architektoniczno-budowlaną, PFU oraz kosztorys prac projektowych i robót budowlanych.</t>
  </si>
  <si>
    <t>Zakupiono paralizator elektryczny typu TASER wraz z osprzętem.</t>
  </si>
  <si>
    <t>Zakupiono akumulatorowy wentylator oddymiający.
Zakup współfinansowany z zadaniem KMPSP/DIR/B-V-1z/23.</t>
  </si>
  <si>
    <t>Zadanie zakończone.
Wybudowano wiatę na sprzęt pływający.</t>
  </si>
  <si>
    <t>Zadanie zakończone.
Opracowano wielowariantową koncepcję.</t>
  </si>
  <si>
    <t>Zadanie zakończone.
Dofinansowano opracowanie i wydanie publikacji o Zwierzyńcu.</t>
  </si>
  <si>
    <t>Zadanie zakończone.
Opracowano mapy do celów projektowych.</t>
  </si>
  <si>
    <t xml:space="preserve">Rozpoczęto opracowanie dokumentacji projektowej na budowę chodnika przy ul. Korzeniaka.
30.11.2023 r. zawarto aneks nr 1/2023 wydłużający termin realizacji umowy do 16.01.2024 r. </t>
  </si>
  <si>
    <t>21.12.2023 r. ogłoszono zamówienie publiczne na wykonanie robót budowlanych, planowane otwarcie ofert 9.01.2024 r.</t>
  </si>
  <si>
    <t>Zarządzeniem Nr 2201/2023 PMK z dnia 07.08.2023 r. zadanie zostało wycofane z budżetu Miasta.</t>
  </si>
  <si>
    <t>Zarządzeniem Nr 539/2023 PMK z dnia 01.03.2023 r. zadanie zostało wycofane z budżetu Miasta.</t>
  </si>
  <si>
    <t>Zarządzeniem Nr 539 /2023 PMK z dnia 01.03.2023 r. zadanie zostało wycofane z budżetu Miasta.</t>
  </si>
  <si>
    <t>Zadanie zakończone.
Zmodernizowano instalację c.o. wraz z wymianą pieca w budynku klubowym.</t>
  </si>
  <si>
    <t>Zadanie zakończone.
Zakupiono i zamontowano klimatyzator w kuchni.</t>
  </si>
  <si>
    <t>Zadanie zakończone.
Dofinansowano modernizację sali widowiskowej (schody i widownia).</t>
  </si>
  <si>
    <t>Zarządzeniem Nr 1297/2023 PMK z dnia 17.05.2023 r. zadanie zostało wycofane z budżetu Miasta.</t>
  </si>
  <si>
    <t>Zadanie zakończone.
Wykonano projekt platformy pionowej z szybem w celu przystosowania Rady Dzielnicy X dla potrzeb osób z niepełnosprawnościami.</t>
  </si>
  <si>
    <t>Zadanie zakończone.
Zakupiono i zamontowano elementy małej architektury w ogródku jordanowskim przy ul. Korpala.</t>
  </si>
  <si>
    <t>Zadanie zakończone.
Zamontowano podjazd dla osób niepełnosprawnych przy Klubie Soboniowice.</t>
  </si>
  <si>
    <t>Zadanie zakończone.
Wybudowano oświetlenie. 
Zamontowano 3 słupy oświetleniowe z okablowaniem i oprawą świetlną.</t>
  </si>
  <si>
    <t>Zadanie zakończone.
Wybudowano oświetlenie na terenie Parku Opatkowickiego. 
Wykonano: 3 komplety słupów oświetleniowych, wysięgniki i oprawy oświetleniowe.</t>
  </si>
  <si>
    <t>Zarządzeniem Nr 1986/2023 PMK z dnia 20.07.2023 r. zadanie zostało wycofane z budżetu Miasta.</t>
  </si>
  <si>
    <t>Zarządzeniem Nr 2631/2023 PMK z dnia 14.09.2023 r. zadanie zostało wycofane z budżetu Miasta.</t>
  </si>
  <si>
    <t>Zadanie zakończone.
Wykonano instalację fotowoltaiczną zasilającą halę sportową w energię elektryczną.</t>
  </si>
  <si>
    <t>Zarządzeniem Nr 3148/2023 PMK z dnia 27.10.2023 r. zadanie zostało wycofane z budżetu Miasta.</t>
  </si>
  <si>
    <t>Zadanie zakończone.
Wybudowano i przebudowano chodniki na terenach zielonych Dzielnicy XII przy ul. Okólnej 7 i 9 oraz przy placu zabaw ul. Kurczaba/Teligi.</t>
  </si>
  <si>
    <t>Zadanie zakończone.
Zmodernizowano boisko Orlik w zakresie dostosowania do gry w Speed-Ball.</t>
  </si>
  <si>
    <t>Zadanie zakończone.
Opracowano dokumentację projektową dla budowy altany w Parku Aleksandry.</t>
  </si>
  <si>
    <t>Zadanie zakończone.
Wykonano piłkochwyty o długości 47 mb.</t>
  </si>
  <si>
    <t>Dofinansowano zakup materacy przeciwodleżynowych.</t>
  </si>
  <si>
    <t>Zadanie zakończone.
Doposażono siłownię zewnętrzną przy ul. Prokocimskiej w urządzenie siłowe.</t>
  </si>
  <si>
    <t xml:space="preserve">Kontynuowano umowę z 2022 r.  na opracowanie dokumentacji projektowej.
6.11.2023 r. zawarto aneks nr 1/2023 wydłużający termin realizacji ww. umowy do 4.05.2024 r. </t>
  </si>
  <si>
    <t>Kontynuowano umowę z 2022 r. na opracowanie dokumentacji projektowej w zakresie rozbudowy ul. Batki.
28.07.2023 r. zawarto aneks nr 1/2023 wydłużający termin realizacji ww. umowy do 19.07.2024 r.</t>
  </si>
  <si>
    <t>Zadanie zakończone.
Doposażono ogródki jordanowskie na terenie Dzielnicy XV. 
Wykonano 147,70 m² nawierzchni bezpiecznej żwirowej, 37,19 m² nawierzchni bezpiecznej EPDM, kosze na śmieci, ławki z oparciem, tablicę regulaminową, urządzenie zabawowe - bocianie gniazdo, 600 m² nowych trawników.</t>
  </si>
  <si>
    <t>Zadanie zakończone.
Zamontowano ławki na terenach Dzielnicy XVI.</t>
  </si>
  <si>
    <t>Zadanie zakończone.
Opracowano dokumentację projektową.</t>
  </si>
  <si>
    <t>Zadanie zakończone.
Wykonano podesty i schody oraz balustrady z pochwytem.</t>
  </si>
  <si>
    <t>Zarządzeniem Nr 845/2023 PMK z dnia 31.03.2023 r. zadanie zostało wycofane z budżetu Miasta.</t>
  </si>
  <si>
    <t>Zadanie zakończone.
Wykonano instalację fotowoltaiczną.</t>
  </si>
  <si>
    <t>Zadanie zakończone.
Opracowano koncepcję.</t>
  </si>
  <si>
    <t>Zadanie zakończone.
Doposażono plac zabaw. Zamontowano urządzenia zabawowe typu tramwaj, pociąg, krab.</t>
  </si>
  <si>
    <t>Zadanie zakończone.
Doposażono plac zabaw w:
- bujak dwuosobowy 2 szt.
- motocykl na sprężynie 1 szt.
- samolot na sprężynie 1 szt.
- stolik z ławkami Mikrus 1 szt.</t>
  </si>
  <si>
    <t>Zadanie zakończone.
Doposażono plac zabaw w:
- zabawkę 'truskawka'',
- ławkę równoważną.</t>
  </si>
  <si>
    <t>Rozpoczęto opracowanie dokumentacji projektowej.
30.10.2023 r. wydana została decyzja o PNB nr 58/6740.9/2023.</t>
  </si>
  <si>
    <t xml:space="preserve">Zawarto umowę na opracowanie dokumentacji projektowej. Ze względu na konieczność uzupełnienia braków w złożonej do uzgodnienia dokumentacji projektowej u Miejskiego Konserwatora Zabytków oraz oczekiwanie na uzgodnienie przez Wodociągi Miasta Krakowa projektu odwodnienia, nie zakończono opracowania dokumentacji projektowej. </t>
  </si>
  <si>
    <t>Zawarto umowę na opracowanie dokumentacji projektowej na budowę rowu odwodnieniowego.</t>
  </si>
  <si>
    <t>Opracowano dokumentację projektową.
Uzyskano decyzję o PNB nr 276/6740.2/2023 z 26.05.2023 r.</t>
  </si>
  <si>
    <t xml:space="preserve">Opracowano dokumentację projektową.
Uzyskano decycję o PNB nr 656/6740.2/2023 z 11.07.2023 r. </t>
  </si>
  <si>
    <t>Zakupiono kontener szatniowy na potrzeby KS Tyniec.</t>
  </si>
  <si>
    <t>Rozpoczęto opracowanie koncepcji dla zagospodarowania terenu pod przyszły Park Rzeki Wilgi. Wykonano: mapy do celów projektowych, badania geotechniczne z opiniami, dokumentacje fotograficzne.</t>
  </si>
  <si>
    <t>Dofinansowano zakup nieoznakowanego samochodu osobowego segmentu C dla Komendy Miejskiej Policji.</t>
  </si>
  <si>
    <t>Zadanie zakończone.
Zmodernizowano dach w Żłobku Samorządowym nr 31, ul. Sanocka 2.
Zadanie współfinansowane z zadaniem ogólnomiejskim nr ZIM/Z3.8/22.</t>
  </si>
  <si>
    <t>Zadanie zakończone.
Opracowano dokumentację projektową oraz zmodernizowano ogródek jordanowski przy ul. Heila. Zamontowano: 2 bramki do piłki ręcznej, kosze do koszykówki, ławeczkę dla rezerwowych.</t>
  </si>
  <si>
    <t>Zadanie zakończone.
Doposażono ogród przedszkolny w:
- mostek wiszący,
- plac zabaw.</t>
  </si>
  <si>
    <t>Zadanie zakończone.
Wybudowano oświetlenie. Zamontowano 2 słupy oświetleniowe wraz z okablowaniem i oprawa świetlną.</t>
  </si>
  <si>
    <t>Zadanie zakończone.
Wybudowano oświetlenie. Zamontowano 1 słup oświetleniowy wraz z okablowaniem i oprawą świetlną.</t>
  </si>
  <si>
    <t>Opracowano dokumentację projektową na budowę pitnika na psim wybiegu przy ul. Strzelców.</t>
  </si>
  <si>
    <t>Zadanie zakończone.
Wybudowano oświetlenie przy ul. Seniorów Lotnictwa. 
Zamontowano 2 słupy oświetleniowe wraz z okablowaniem i oprawą świetlną.</t>
  </si>
  <si>
    <t>Zadanie zakończone.
Zmodernizowano oświetlenie na placu zabaw przy ul. Chałupnika. 
Zamontowano oprawę świetlną wraz z okablowaniem.</t>
  </si>
  <si>
    <t>Opracowano dokumentację projektową. Rozpoczęto roboty budowlane m.in. wykonano roboty przygotowawcze, pomiarowe, przyłącze wody, posadowiono pitniki i wykonano kostkę brukową wokół pitników.</t>
  </si>
  <si>
    <t xml:space="preserve">Opracowano dokumentację projektową na zagospodarowanie działki. </t>
  </si>
  <si>
    <t>Zadanie zakończone.
Wykonano i zamontowano ogrodzenie szkoły wzdłuż al. Kijowskiej na długości 38 mb.</t>
  </si>
  <si>
    <t>Zadanie zakończone.
Zakupiono i zamontowano huśtawki - 20 szt.
Zmodernizowano ogrodzenie ogródka.</t>
  </si>
  <si>
    <t>Zarządzeniem Nr 2097/2023 PMK z dnia 31.07.2023 r. zadanie zostało wycofane z budżetu Miasta.</t>
  </si>
  <si>
    <t>Uchwałą Nr CXII/3032/23 RMK z dnia 14.06.2023 r. zadanie zostało wycofane z budżetu Miasta.</t>
  </si>
  <si>
    <t>Opracowano dokumentację projektową dla budowy wiaty rowerowej.</t>
  </si>
  <si>
    <t>Uchwałą Nr CXV/3082/23 RMK z dnia 5.07.2023 r. zadanie zostało wycofane z budżetu Miasta.</t>
  </si>
  <si>
    <t>Kontynuowano umowę z 2022 r. na rozpoczęcie budowy zatok parkingowych.
Protokół odbioru częściowego z 22.12.2023 r.
Wykonano roboty budowlane w zakresie:
- branży drogowej - 17,11%
- organizacji ruchu - 38, 37%</t>
  </si>
  <si>
    <t>Zadanie zakończone.
Doposażono ogródek jordanowski przy ul. Centralnej.
Wykonano: 40,22 m² nawierzchni z płyt betonowych, 183 m²  nawierzchni ze zrębków drewnianych, 52 mb ogrodzenia panelowego wraz z bramą i dwoma furtkami, ławki antywandal, kosze na śmieci, tablicę regulaminową, huśtawki typu bocianie gniazdo, huśtawkę wagową, bujak, zestaw zabawowy mały, karuzelę.</t>
  </si>
  <si>
    <t xml:space="preserve">Zadanie zakończone.
Zawarto umowę na opracowanie dokumentacji projektowej dla przebudowy parkingu przy ul. Samorządowej. </t>
  </si>
  <si>
    <t>Uchwałą Nr CXVII/3140/23 RMK z dnia 13.09.2023 r. zadanie zostało wycofane z budżetu Miasta.</t>
  </si>
  <si>
    <t>Zadanie zakończone.
Dobudowano oświetlenie.
Zamontowano 2 słupy oświetleniowe z okablowaniem i oprawą świetlną.</t>
  </si>
  <si>
    <t>Zadanie zakończone.
Opracowano dokumentację projektową dla rozbudowy Ogrodu Społecznego na os. Zesławice.</t>
  </si>
  <si>
    <t>Zadanie zakończone.
Zamontowano zestaw plac zabaw, lokomotywę ze zjeżdżalnią, bujak dino.</t>
  </si>
  <si>
    <t>Opracowano dokumentację projektową.
31.10.2023 r. uzyskano decyzję o PNB nr 62/6740.9/2023.</t>
  </si>
  <si>
    <t>Zawarto umowę na wykonanie robót budowlanych z terminem realizacji  9.02.2024 r.
Rozpoczęto roboty budowlane.
Wykonano:
- oznakowanie robót,
- wycinkę drzew,
- roboty ziemne, korytowanie,
- osadzenie krawężników i obrzeży,
- przebudowę sieci wodociągowej.</t>
  </si>
  <si>
    <t>Zadanie zakończone.
Wybudowano parki kieszonkowe w Nowej Hucie na os. Krakowiaków.
Wykonano m.in.: 372,94 m²  nawierzchni z płyt betonowych, 51,22 m² nawierzchni mineralnej nr 1. Zamontowano ławki, siedziska,  ławko-huśtawkę pojedyńczą, ławko-huśtawkę podwójną, kosze na śmieci, stolik szachowy. Zmodernizowano oświetlenie (montaż słupa oświetleniowego oraz kloszy). Nasadzono drzewa, krzewy i inne rośliny, a także odnowiono  23,53 m²  trawników.</t>
  </si>
  <si>
    <t>Dofinansowano zakup 5 szt. muszli toaletowych samodezynfekujących.
Zadanie współfinansowane z zadaniem ogólnomiejskim nr NW/Z1.3z/23.</t>
  </si>
  <si>
    <t>Zakupiono suszarkę bębnową.</t>
  </si>
  <si>
    <r>
      <t>Zadanie zakończone.
Wybudowano chodnik o pow. 13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.</t>
    </r>
  </si>
  <si>
    <r>
      <t>Zadanie zakończone.
Wymieniono parkiet o pow. 86,98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. Wykonano podesty komunikacyjne oraz docieplono strop przewiązki sali gimnastycznej.</t>
    </r>
  </si>
  <si>
    <r>
      <t>Zadanie zakończone.
Wykonano 353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bezpiecznej nawierzchni.</t>
    </r>
  </si>
  <si>
    <r>
      <t>Zadanie zakończone.
Wykonano chodnik o powierzchni 185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z kostki brukowej o gr. 4 cm.</t>
    </r>
  </si>
  <si>
    <r>
      <t>Zadanie zakończone.
Doposażono plac zabaw w urządzenia zabawowe lokomotywa oraz wagonik. Wykonano rekultywację terenu wokół zamontowanych zabawek na powierzchni 40m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. </t>
    </r>
  </si>
  <si>
    <r>
      <t>Zadanie zakończone.
Wykonano: izolację pionową, w tym ocieplenie ścian: 117,88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, izolację poziomą, iniekcje ciśnieniową w murze 29,87 mb. oraz wymieniono kanalizacje deszczową 10 m.</t>
    </r>
  </si>
  <si>
    <r>
      <t>Zadanie zakończone.
Wybudowano chodnik:
- nawierzchnia chodnika z kostki - 47,6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,
- obrzeża betonowe - 19,7 m,
- krawężniki betonowe - 24,08 m,
- ciek przykrawężnikowy - 23,6 m,
- kostka brukowa na połączeniu z istniejącym chodnikiem - 10,3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,
- obrzeże na połączeniu z istniejącym chodnikiem -11,52 m.</t>
    </r>
  </si>
  <si>
    <t>Zadanie zakończone.
Wybudowano i przebudowano oświetlenie.
Zamontowano 6 słupów oświetleniowych z oprawą świetlną.</t>
  </si>
  <si>
    <t>Zadanie zakończone.
Wybudowano pumptrack przy ul. Lubostroń na działce nr 78/18 obr. 35 Podgórze.
Zadanie współfinansowane z zadaniem ogólnomiejskim nr ZZM/O1.5/22.</t>
  </si>
  <si>
    <t>Zadanie zakończone.
Opracowano dokumentację projektową.
Uzyskano zaświadczenie nr AU-01-7.6743.1154.2023.EKI z 28.06.2023 r. o braku podstaw do wniesienia sprzeciwu wobec zgłoszenia zamiaru wykonania robót budowlanych.</t>
  </si>
  <si>
    <t>Opracowano dokumentację projektową.
24.04.2023 r. wydano decyzję o PNB nr 218/6740.2/2023.</t>
  </si>
  <si>
    <t>Zadanie zakończone.
Wykonano roboty budowlane:
- modernizację kamer monitoringowych + podłączenie  (os. Kazimierzowskie 25 - 3 szt, parking przy ul. Łokietkówny 27a - 4 szt, parking przy ul. Łokietkówny 27 - 3 szt)
- montaż kamery monitoringowej - os. Kazimierzowskie 24 - 1 szt.</t>
  </si>
  <si>
    <t>Zadanie zakończone.
Wykonano 268,98 m² nawierzchni z kostki brukowej.</t>
  </si>
  <si>
    <t>Uchwałą Nr CIX/2948/23 RMK z dnia 26.04.2023 r. zadanie zostało wycofane z budżetu Miasta.</t>
  </si>
  <si>
    <r>
      <t>Zadanie zakończone.
Wybudowano chodnik:
- obrzeża trawnikowe wibroprasowane -10,7 m,
- nawierzchnia z kostki betonowej - 11,2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,
Zasadzono trawnik o powierzchni 5,35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.</t>
    </r>
  </si>
  <si>
    <r>
      <t>Zadanie zakończone.
Zagospodarowano teren zielony u zbiegu ulic: Komuny Paryskiej i Korpala. Wykonano: chodnik z kostki brukowej o pow. 301,6 m², nawierzchnię pod małą architekturę wraz z obrzeżami - 30,3 m², zamontowano: ławki, stojaki na rowery, leżaki miejskie, hamaki, kosze na śmieci, domek na owady, nasadzono drzewa i krzewy oraz 712,7 m² trawnika. Powierzchnia zagospodarowanego terenu zielonego: 2 677,8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.</t>
    </r>
  </si>
  <si>
    <t>Zadanie zakończone.
Zagospodarowano tereny zielone, wybudowano i zmodernizowano chodniki na terenie Dzielnicy II w wybranych lokalizacjach
m.in. ul. Francesco Nullo, ul. Fabrycznej, ul. Grzegórzeckiej.</t>
  </si>
  <si>
    <t>Zadanie zakończone.
Opracowano dokumentację projektową windy dla osób
z niepełnosprawnościami.</t>
  </si>
  <si>
    <t>Zadanie zakończone.
Zamontowano pięć klimatyzatorów (dwa o mocy 4,6 kW oraz trzy
o mocy 6 kW).</t>
  </si>
  <si>
    <t>Zadanie zakończone.
Wybudowano i przebudowano chodniki w wybranych lokalizacjach
w Dzielnicy III - przebudowano ciąg pieszy w zakresie nawierzchni brukowej na:
- ul. Bosaków 9 - 28,67 m².
- ul. Wileńskiej 9a - 120,92 m².</t>
  </si>
  <si>
    <t>Opracowano dokumentację projektową oraz uzyskano zaświadczenie
nr AU-01-7.6743.1809.2023.ANO z 20.09.2023 r. o braku podstaw do wniesienia sprzeciwu wobec zgłoszenia zamiaru wykonania robót budowlanych.</t>
  </si>
  <si>
    <t>Zadanie zakończone.
Wybudowano oświetlenie przy mostku w rejonie Parku Zaczarowanej Dorożki. Zamontowano słup oświetleniowy wraz z okablowaniem
i oprawą świetlną.</t>
  </si>
  <si>
    <t>Opracowano dokumentację projektową.
28.07.2023 r. uzyskano zaświadczenie o braku podstaw do wniesienia sprzeciwu wobec zgłoszenia zamiaru wykonania robót budowlanych
nr AU-01-7.6743.1466.2023.AMA.</t>
  </si>
  <si>
    <t>Uchwałą Nr CXII/3032/23 RMK z 14.06.2023 r. wycofano zadanie
z budżetu Miasta.</t>
  </si>
  <si>
    <t>Zagospodarowanie terenu zielonego wraz
z budową ciągu pieszo-rowerowego pomiędzy
ul. Mogilską a ul. Chałupnika</t>
  </si>
  <si>
    <t>Budowa pitnika na psim wybiegu przy
ul. Strzelców</t>
  </si>
  <si>
    <t>Centrum Młodzieży im. dr. H. Jordana,
ul. Krupnicza 38 - projekt windy dla niepełnosprawnych</t>
  </si>
  <si>
    <t>Zagospodarowanie terenów zielonych wraz
z budową i przebudową chodników - Dzielnica II</t>
  </si>
  <si>
    <t>Samorządowe Przedszkole nr 139,
ul. gen. J. Bema 21 - modernizacja</t>
  </si>
  <si>
    <t>Opracowano dokumentację projektową.  
5.12.2023 r. uzyskano zaświadczenie o braku podstaw do wniesienia sprzeciwu wobec zgłoszenia zamiaru wykonania robót budowlanych
nr AU-01-7.6743.2076.2023.PKR.</t>
  </si>
  <si>
    <t>Zadanie zakończone.
Wybudowano przyłącze kablowe nN w celu przyłączenia do sieci elektroenergetycznej ul. Opolska dz. 22/10, 22/11obr. Krowodrza 44.
Wykonano roboty budowlane związane z zagospodarowaniem Parku Rzecznego Białucha wraz z nasadzeniem zieleni - drzewa - 6 szt., byliny - 585 szt.	
Wykonano: 135,7 m² chodnika z płyt betonowych, 12,6 m² nawierzchni żwirowej.
Zamontowano: 4 szt. ławek parkowych z oparciem, kosz na odpadki,
5 szt. stojaków na rowery.</t>
  </si>
  <si>
    <t>Kontynuowano umowę z 2022 r. na opracowanie dokumentacji projektowej w zakresie budowy miejsc parkingowych przy ul. Zdrowej 13.
13.10.2023 r. zawarto aneks nr 2/2023 wydłużający termin realizacji
ww. umowy: I etap  20.03.2024 r., II etap 20.05.2024 r.</t>
  </si>
  <si>
    <t>Modernizacja placu zabaw przy ul. Opolskiej
i Jaremy</t>
  </si>
  <si>
    <t>Zadanie zakończone.
Opracowano dokumentację projektową dla budowy ogrodzenia zgodnie
z wytycznymi Miejskiego Konserwatora Zabytków. Przygotowano materiały do złożenia wniosku o PNB.</t>
  </si>
  <si>
    <t>Doświetlenie przejścia dla pieszych na
ul. Balickiej</t>
  </si>
  <si>
    <t>Zadanie zakończone.
Wybudowano chodnik do wejścia do Parku Rzecznego Tetmajera wraz
z oświetleniem.</t>
  </si>
  <si>
    <t>Uchwałą Nr CIX/2948/23 RMK z 26.04.2023 r. wycofano zadanie
z budżetu Miasta.</t>
  </si>
  <si>
    <t>Opracowano dokumentację projektową i  uzyskano decyzję o PNB
nr 74/6740.9./2023 z dnia 14.11.2023 r. na budowę pochylni.</t>
  </si>
  <si>
    <t>Zadanie zakończone.
Zakupiono i zamontowano elementy małej architektury na terenie Dzielnicy VI.</t>
  </si>
  <si>
    <t>Rozpoczęto przebudowę ul. Wierzyńskiego - jeden kierunek:                   
- wycięto drzewa,                                                                    
wykonano:
- roboty rozbiórkowe, 
- kanalizację deszczową - 130 m, 
- studnie rewizyjne betonowe - 7 szt.,
- sieć wodociągową - 150 m.</t>
  </si>
  <si>
    <t>Zadanie zakończone.
Doposażono ogródki jordanowskie wraz z zieleńcami m.in. przy
ul. Chełmskiej. Wykonano ogrodzenie metalowe 20 mb. Zakupiono
i zamontowano 9 ławek z oparciem typu antywandal na terenie Dzielnicy VII.</t>
  </si>
  <si>
    <t>Opracowano dokumentację projektową.
5.07.2023 r. uzyskano zaświadczenie o braku podstaw do wniesienia sprzeciwu wobec zgłoszenia zamiaru wykonania robót budowlanych
nr AU -01-7.6743.1283.2023.EFI.</t>
  </si>
  <si>
    <t>Opracowano dokumentację projektową.
13.11.2023 r. uzyskano zaświadczenie o braku podstaw do wniesienia sprzeciwu wobec zgłoszenia zamiaru wykonania robót budowlanych
nr AU-01-7.6743.2002.2023.EFI.</t>
  </si>
  <si>
    <t>Opracowano dokumentację projektową na budowę chodnika przy
ul. Zakręt. 
17.10.2023 r. uzyskano zaświadczenie o braku podstaw do wniesienia sprzeciwu wobec zgłoszenia zamiaru wykonania robót budowlanych
nr AU-01-7.6743.1846.2023.EFI.</t>
  </si>
  <si>
    <t>Zadanie zakończone.
Zmodernizowano ogrodzenie na wybiegu dla psów przy ul. Lubostroń.</t>
  </si>
  <si>
    <r>
      <t>Wybudowano i przebudowano oświetlenie na terenie Dzielnicy VIII
w lokalizacjach:</t>
    </r>
    <r>
      <rPr>
        <u/>
        <sz val="10"/>
        <rFont val="Arial"/>
        <family val="2"/>
        <charset val="238"/>
      </rPr>
      <t xml:space="preserve">
ul. Spacerowa:
</t>
    </r>
    <r>
      <rPr>
        <sz val="10"/>
        <rFont val="Arial"/>
        <family val="2"/>
        <charset val="238"/>
      </rPr>
      <t xml:space="preserve">Zamontowano 18 słupów oświetleniowych wraz z okablowaniem i oprawą świetlną.
</t>
    </r>
    <r>
      <rPr>
        <u/>
        <sz val="10"/>
        <rFont val="Arial"/>
        <family val="2"/>
        <charset val="238"/>
      </rPr>
      <t>ul. Na Leszczu:</t>
    </r>
    <r>
      <rPr>
        <sz val="10"/>
        <rFont val="Arial"/>
        <family val="2"/>
        <charset val="238"/>
      </rPr>
      <t xml:space="preserve">
Zamontowano 6 słupów oświetleniowych wraz z okablowaniem i oprawą świetlną.</t>
    </r>
  </si>
  <si>
    <t>Kontynuowano roboty budowlane związane z doposażeniem ogródka jordanowskiego przy ul. Działowskiego.</t>
  </si>
  <si>
    <t>Opracowano dokumentację projektową dla zagospodarowania terenu wokół stawu przy ul. Krzewowej.</t>
  </si>
  <si>
    <t>Wybudowano psi wybieg, rozpoczęto budowę oświetlenia oraz nasadzenia zieleni na skwerze w rejonie ul. Rostworskiego.
Zadanie współfinansowane z zadaniem ogólnomiejskim
nr ZZM/O1.106/23.</t>
  </si>
  <si>
    <t xml:space="preserve">Zadanie zakończone.
Opracowano dokumentację projektową. Uzyskano decyzję
nr 76/6740.9/2023 z 14.11.2023 r. </t>
  </si>
  <si>
    <r>
      <t>Zadanie zakończone.
Wybudowano dodatkowe nawierzchnie żwirowe w parku przy Forcie
nr 52 "Borek" o pow. ok. 30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.</t>
    </r>
  </si>
  <si>
    <r>
      <t>Zadanie zakończone.
Zmodernizowano alejkę parkową w Parku Maćka i Doroty wzdłuż kortu tenisowego do ul. Czołgistów. Wykonano: 176,55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chodnika
o nawierzchni żwirowej wraz z obrzeżami stalowymi, zamontowano pojemniki na odpady - 2 szt., tablicę informacyjną oraz zrekultywowano trawnik wzdłuż przebudowanego chodnika.</t>
    </r>
  </si>
  <si>
    <t>Opracowano dokumentację projektową.
4.08.2023 r. uzyskano zaświadczenie o braku podstaw do wniesienia sprzeciwu wobec zgłoszenia zamiaru wykonania robót budowlanych
nr AU-01-7.6743.1465.2023.EFI.</t>
  </si>
  <si>
    <t>Zadanie zakończone.
Wykonano oświetlenie. Zamontowano 5 słupów oświetlniowych wraz
z okablowaniem i oprawą świetlną.</t>
  </si>
  <si>
    <r>
      <t>Zadanie zakończone.
Wykonano:
- poszerzenie podestu wejściowego do przedszkola - ok. 5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
- schody terenowe do przedszkola - ok. 5 m</t>
    </r>
    <r>
      <rPr>
        <vertAlign val="superscript"/>
        <sz val="10"/>
        <rFont val="Arial"/>
        <family val="2"/>
        <charset val="238"/>
      </rPr>
      <t xml:space="preserve">2
</t>
    </r>
    <r>
      <rPr>
        <sz val="10"/>
        <rFont val="Arial"/>
        <family val="2"/>
        <charset val="238"/>
      </rPr>
      <t>- pochylnie dla niepełnosprawnych z kostki brukowej wraz
z balustradami - ok. 50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.</t>
    </r>
    <r>
      <rPr>
        <vertAlign val="superscript"/>
        <sz val="10"/>
        <rFont val="Arial"/>
        <family val="2"/>
        <charset val="238"/>
      </rPr>
      <t xml:space="preserve">
</t>
    </r>
    <r>
      <rPr>
        <sz val="10"/>
        <rFont val="Arial"/>
        <family val="2"/>
        <charset val="238"/>
      </rPr>
      <t xml:space="preserve">Wymieniono drzwi wejściowe. </t>
    </r>
  </si>
  <si>
    <t>Zadanie zakończone.
Opracowano dokumentacje projektową na dostosowanie budynku
do przepisów przeciwpożarowych.</t>
  </si>
  <si>
    <t>Zadanie zakończone.
Zmodernizowano kotłownię poprzez wymianę kotła gazowego wraz
z instalacją.</t>
  </si>
  <si>
    <t>Zadanie zakończone.
Zagospodarowano ogródki jordanowskie na terenie Dzielnicy XII przy
ul. Ćwiklińskiej i ul. L. Wenedy. Wykonano: 142 m² nawierzchni piaskowej, zamontowano ławkę, zestaw zabawowy, zestaw sprawnościowy, karuzelę, posadzono 120 krzewów, 25 m² trawnika.</t>
  </si>
  <si>
    <t>Zadanie zakończone.
Doposażono ogródek przyszkolny. Zamontowano zestaw zabawowy 
z bezpieczną nawierzchnią z piasku 39,8 m² oraz obrzeżami
o dł. 30 mb.</t>
  </si>
  <si>
    <t>Zadanie zakończone.
Wybudowano oświetlenie. Zamontowano 3 słupy oświetleniowe wraz z okablowaniem i oprawą świetlną.</t>
  </si>
  <si>
    <t>Zadanie zakończone
Wybudowano oświetlenie. Zamontowano 2 słupy oświetleniowe wraz z okablowaniem i oprawą świetlną.</t>
  </si>
  <si>
    <t>Zadanie zakończone.
Wybudowano oświetlenie. Zamontowano 2 słupy oświetleniowe wraz z okablowaniem i oprawą świetlną.</t>
  </si>
  <si>
    <t>Zadanie zakończone.
Zrewitalizowano teren zielony przy ul. Pańskiej. Wykonano m.in.: 37 m² nawierzchni z płyt betonowych o nieregularnych kształtach, 36 m² nawierzchni ze zrębków drewnianych  wraz z obrzeżem stalowym, 12,30 m² nawierzchni z płyt betonowych integracyjnych wraz z obrzeżem betonowym, 18,50 m² nawierzchni z kostki betonowej bezfazowej, 128,60 m² nawierzchni żwirowej oraz małą architekturę.</t>
  </si>
  <si>
    <t>Zawarto umowę na opracowanie dokumentacji projektowej.
Zadanie współfinansowane z zadaniem ogólnomiejskim
nr ZDMK/T1.213/17.</t>
  </si>
  <si>
    <t>Zadanie zakończone.
Wybudowano oświetlenie. Zamontowano 3 słupy oświetleniowe wraz
z okablowaniem i oprawą świetlną.</t>
  </si>
  <si>
    <t>Zadanie zakończone.
Wybudowano doświetlenie ciągu pieszego. Zamontowano 3 słupy oświetleniowe wraz z okablowaniem i oprawą świetlną.</t>
  </si>
  <si>
    <t>Opracowano dokumentację projektową oraz rozpoczęto roboty budowlane w zakresie modernizacji ogródka jordanowskiego przy ul. Niepokalanej Panny Marii.</t>
  </si>
  <si>
    <t>Zadanie zakończone.
Wybudowano doświetlenie ogródka jordanowskiego. Zamontowano 6 słupów oświetleniowych wraz z okablowaniem i oprawą świetlną.</t>
  </si>
  <si>
    <t>Kontynuowano umowę z 2023 r. na opracowanie dokumentacji projektowej z terminem realizacji - II etap 28.02.2024 r.
Protokół zdawczo-odbiorczy w zakresie odbioru etapu I dokumentacji projektowej z 25.10.2023 r. 
12.10.2023 r. uzyskano zaświadczenie o braku podstaw do wniesienia sprzeciwu wobec zgłoszenia zamiaru wykonania robót budowlanych
nr AU-01-7.6743.1879.2023.EFI.</t>
  </si>
  <si>
    <t>Zadanie zakończone.
Wybudowano i przebudowano ogródki jordanowskie na terenie Dzielnicy XVI. 
Wykonano:
- 61,5 m² nawierzchni bezpiecznej piaskowej pod karuzelą - działka
nr 199/1, obręb 44, jednostka ewidencyjna Nowa Huta;
- 101,7 m² nawierzchni bezpiecznej EPDM.
Doposażono ogródek i plac zabaw.
Zadanie współfinansowane z zadaniami ogólnomiejskimi
nr ZZM/O1.52/22 i ZZM/O1.77/23.</t>
  </si>
  <si>
    <t>7.12.2023 r. zawarto umowę na opracowanie dokumentacji projektowej dla budowy parkingu na wysokości budynku nr 5 na os. Przy Arce
z terminem realizacji 7.10.2024 r.</t>
  </si>
  <si>
    <t>Rozbudowa Ogrodu Społecznego na
os. Zesławice</t>
  </si>
  <si>
    <t>Zadanie zakończone.
Wykonano wiatę śmietnikową z konstrukcji stalowej  na podbudowie
z kostki brukowej 24,50 m².</t>
  </si>
  <si>
    <t>Zadanie zakończone.
Dobudowano oświetlenie. Zamontowano 4 słupy oświetleniowe wraz
z okablowaniem i oprawą świetlną.</t>
  </si>
  <si>
    <t>Opracowano dokumentację projektową dla doposażenia ogródka jordanowskiego w os. Łuczanowice. 07.03.2023 r. uzyskano  decyzję
o PNB nr 279/6740.1/2023.</t>
  </si>
  <si>
    <t>Zadanie zakończone.
Dofinansowano przebudowę części strychu dla potrzeb szatni wraz
z węzłem sanitarnym w ramach Oddziału Chorób Wewnętrznych.</t>
  </si>
  <si>
    <t>Przebudowa ulicy wewnątrzosiedlowej
wraz z budową miejsc postojowych
na os. Krakowiaków</t>
  </si>
  <si>
    <t>Zadanie zakończone.
Wybudowano 37 nowych miejsc postojowych i przebudowano 22 miejsca parkingowe, zamontowano 5 słupów oświetleniowych wraz
z oprawami świetlnymi na 4 istniejących słupach.</t>
  </si>
  <si>
    <t>Uchwałą Nr CXIX/3219/23 RMK z dnia 11.10.2023 r. wycofano zadanie
z budżetu Miasta.</t>
  </si>
  <si>
    <t>Zadanie zostało zrealizowane w ramach zadania ogólnomiejskiego
nr OC/B1.11z/23.</t>
  </si>
  <si>
    <t xml:space="preserve">Zadanie zakończone.
Zmodernizowano schody: kostka prostokątna o wym. 20 x 10 cm o pow. 10 m2 i kostka dwuteownik o wym. 20 x 16, 5 cm o pow. 15,30 m2. Wykonano i zamontowano podjazd dla osób z niepełnosprawnościami
z konstrukcji stalowej o szer. 120 cm, dł. łączna pochylni ok. 6,5 m wraz
z balustradami. </t>
  </si>
  <si>
    <t>Zarządzeniem Nr 2379/2023 PMK z dnia 23.08.2023 r. wycofano zadanie
z budżetu Miasta.</t>
  </si>
  <si>
    <t xml:space="preserve">Zadanie zakończone.
Dobudowano oświetlenie. Zamontowano 7 słupów oświetleniowych wraz
z okablowaniem i oprawą świetlną. </t>
  </si>
  <si>
    <r>
      <t>Zadanie zakończone.
Przebudowano nawierzchnię pomiędzy budynkami przy ul. Rostworowskiego 7 i ul. Kobierzyńskiej 67 - 202,2 m</t>
    </r>
    <r>
      <rPr>
        <vertAlign val="superscript"/>
        <sz val="10"/>
        <rFont val="Arial"/>
        <family val="2"/>
        <charset val="238"/>
      </rPr>
      <t xml:space="preserve">2 </t>
    </r>
    <r>
      <rPr>
        <sz val="10"/>
        <rFont val="Arial"/>
        <family val="2"/>
        <charset val="238"/>
      </rPr>
      <t>(w tym trawnik - 81,7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). Przebudowano ciąg pieszy przy Przedszkolu Samorządowym nr 5,
ul. Zachodnia 6a - 65,88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(w tym trawnik - 40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).</t>
    </r>
  </si>
  <si>
    <t>Zadanie zakończone.
Zakupiono i zamontowano dwie centrale wentylacyjne podwieszane wraz
z automatyką.</t>
  </si>
  <si>
    <t>Zadanie zakończone.
Utworzono park kieszonkowy przy ul. Zachodniej. Wykonano oświetlenie parkowe, zrekultywowano trawnik o pow. 998 m², posiano łąkę kwietną
o pow. 152 m², nasadzono drzewa i krzewy.
Zadanie współfinansowane z zadaniem inwestycyjnym ogólnomiejskim
nr ZZM/O1.63/22.</t>
  </si>
  <si>
    <t>Dofinansowano przygotowanie materiałów do wydania publikacji
pt. „Leksykon Podgórza”.</t>
  </si>
  <si>
    <t>Zadanie zakończone.
Wykonano doświetlenie al. Andersa i ul. Obrońców Krzyża. Zamontowano okablowanie i oprawę świetlną.</t>
  </si>
  <si>
    <t xml:space="preserve">Zadanie zakończone.
Opracowano koncepcję budowy i przebudowy miejsc postojowych
na os. Willowym w rejonie budynków nr 3-9. </t>
  </si>
  <si>
    <t>Zarządzeniem Nr 1064/2023 z dnia 24.04.2023 r. dokonano zmiany nazwy zadania na: Rozbudowa miejsc parkingowych os. Na Skarpie przy bloku
nr 10, 11, 12.</t>
  </si>
  <si>
    <t>Zadanie zakończone.
Wybudowano opaskę wraz z miejscami postojowymi.
Wykonano roboty budowlane:
- branża drogowa - 2,16%,
- oświetlenie uliczne - 51,08%,
- okablowanie świetlne - 49,9%.
Zadanie współfinansowane z zadaniem ogólnomiejskim
nr ZDMK/T1.47/22.</t>
  </si>
  <si>
    <t>Dobudowa oświetlenia alejki łączącej ul. Jodłową
i Księcia Józefa</t>
  </si>
  <si>
    <t>Budowa oświetlenia przy dojściu do Przedszkola
nr 57 na ul. Kutrzeby</t>
  </si>
  <si>
    <t>Budowa przejścia dla pieszych na skrzyżowaniu
ul. Krasickiego z ul. Orawską</t>
  </si>
  <si>
    <t>Samorządowe Przedszkole nr 112,
os. Na Wzgórzach 11 - modernizacja</t>
  </si>
  <si>
    <t>Zadanie zakończone.
Wybudowano i przebudowano ciągi piesze na terenach zielonych Dzielnicy XV. Wykonano: 91,5 m² nawierzchni z kruszywa, 47,5 m² nawierzchni 
z kostki, odnowiono 106 m²  trawnika, 24,93 m² nawierzchni z kostki brukowej, utwardzono 73,92 m²  przedeptu.</t>
  </si>
  <si>
    <t>Zadanie zakończone.
Zamontowano w ogrodzie urządzenie zabawowe, kuter, zjeżdżalnię, 2 okna "bulaje", ster, tablicę do rysowania, wejście trap pochyły, cymbały marimba, pulpit
z tworzywa sztucznego HDPE, zestaw grający.</t>
  </si>
  <si>
    <t>Zadanie zakończone.
Zamontowano w ogrodzie trzy podwójne bujaki: "Jeep" - 2 szt. i "Śliwki".</t>
  </si>
  <si>
    <t>Zadanie zakończone.
Zamontowano w ogrodzie huśtawkę metalową podwójną, 2 bujaki, ławkę równoważną garden.</t>
  </si>
  <si>
    <t xml:space="preserve">Zadanie zakończone.
Zmodernizowano ogródek jordanowski u zbiegu ulic Opolskiej i Jaremy. Wykonano zestawy urządzeń zabawowych - podwieszany rowerek, huśtawkę, nawierzchnię bezpieczną pod urządzeniami z piasku
z obrzeżami drewnianymi 162 m².
Zadanie współfinansowane z zadaniem ogólnomiejskim
nr ZZM/O1.20/23. </t>
  </si>
  <si>
    <t>Zakończono I etap i rozpoczęto II etap modernizacji ogródka jordanowskiego przy ul. Pietrusińskiego. Wykonano: boisko
z nawierzchną asfaltową - 357,43 m². Zamontowano: elementy małej architektury, stoły do ping-ponga - 2 szt.,urządzenie do ćwiczeń, kalisteniki, stoliki do szachów - 2 szt., ogrodzenie placu od strony północnej - 69,4 mb., nawierzchnię bezpieczną pod street workout - 74,32 m², nawierzchnię bezpieczną pod stołami do ping-ponga - 89,65 m².</t>
  </si>
  <si>
    <t>Zadanie zakończone.
Zamontowano w ogrodzie:
- ławki metalowe z oparciem 2 szt
- zestaw zabawowy City pastel 1 szt</t>
  </si>
  <si>
    <t>Zadanie zakończone.
Zmodernizowano chodnik przed wejściem oraz wymieniono drzwi wejściowe do lokalu użytkowego przy ul. Nadbrzezie 18.
Zmodernizowano podjazd dla osób niepełnosprawnych na os. Centrum C 7.</t>
  </si>
  <si>
    <r>
      <t xml:space="preserve">Opracowano kompletną dokumentację projektowo-kosztorysową
w zakresie modernizacji ogródka jordanowskiego przy ul. Pysocice
w os. Kościelniki.
Zawarto umowy na:
- opracowanie dokumentacji projektowo-kosztorysowej w zakresie zagospodarowania terenu zielonego na os. Wyciąże przy ul. Podstawie,
- opracowanie dwóch kompletnych dokumentacji projektowo-kosztorysowych w zakresie modernizacji ogródka jordanowskiego
w os. Centrum A oraz ogródka jordanowskiego w os. Handlowym 6-8.
Wybudowano i przebudowano ogródki jordanowskie na  terenie Dzielnicy XVIII.
</t>
    </r>
    <r>
      <rPr>
        <u/>
        <sz val="10"/>
        <rFont val="Arial"/>
        <family val="2"/>
        <charset val="238"/>
      </rPr>
      <t>os. Centrum A wykonano m.in.:</t>
    </r>
    <r>
      <rPr>
        <sz val="10"/>
        <rFont val="Arial"/>
        <family val="2"/>
        <charset val="238"/>
      </rPr>
      <t xml:space="preserve">
- nawierzchnię z płyt betonowych 307,65 m², 
- nawierzchnię drewnopodobną 28,26 m², 
- nawierzchnię bezpieczną piaskową 143,97 m²,  
- nawierzchnię bezpieczną EPDM,  
- jedną górkę saneczkową, 
 - nawierzchnię żwirową przy furtce 2,26 m².
Odnowiono trawniki.
Wyposażono teren w: ławki, kosze, huśtawki, zabawki wielofunkcyjne, trampoliny.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</si>
</sst>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z_ł_-;\-* #,##0.00\ _z_ł_-;_-* &quot;-&quot;??\ _z_ł_-;_-@_-"/>
    <numFmt numFmtId="164" formatCode="0.0"/>
  </numFmts>
  <fonts count="7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1"/>
      <name val="Arial"/>
      <family val="2"/>
      <charset val="238"/>
    </font>
    <font>
      <vertAlign val="superscript"/>
      <sz val="10"/>
      <name val="Arial"/>
      <family val="2"/>
      <charset val="238"/>
    </font>
    <font>
      <u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9">
    <xf numFmtId="0" fontId="0" fillId="0" borderId="0" xfId="0"/>
    <xf numFmtId="0" fontId="2" fillId="0" borderId="0" xfId="0" applyFont="1" applyFill="1"/>
    <xf numFmtId="0" fontId="1" fillId="0" borderId="0" xfId="0" applyFont="1" applyFill="1"/>
    <xf numFmtId="3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1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/>
    </xf>
    <xf numFmtId="0" fontId="1" fillId="0" borderId="3" xfId="1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vertical="center"/>
    </xf>
    <xf numFmtId="4" fontId="2" fillId="0" borderId="3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4" fontId="1" fillId="0" borderId="0" xfId="0" applyNumberFormat="1" applyFont="1" applyFill="1"/>
    <xf numFmtId="0" fontId="2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2" fillId="0" borderId="1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3" fontId="1" fillId="0" borderId="3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vertical="center"/>
    </xf>
    <xf numFmtId="4" fontId="1" fillId="0" borderId="3" xfId="0" applyNumberFormat="1" applyFont="1" applyFill="1" applyBorder="1" applyAlignment="1">
      <alignment horizontal="right" vertical="center" wrapText="1"/>
    </xf>
    <xf numFmtId="4" fontId="1" fillId="0" borderId="3" xfId="1" applyNumberFormat="1" applyFont="1" applyFill="1" applyBorder="1" applyAlignment="1">
      <alignment horizontal="right" vertical="center" wrapText="1"/>
    </xf>
    <xf numFmtId="4" fontId="1" fillId="0" borderId="3" xfId="0" applyNumberFormat="1" applyFont="1" applyFill="1" applyBorder="1" applyAlignment="1">
      <alignment horizontal="right" vertical="center"/>
    </xf>
    <xf numFmtId="4" fontId="1" fillId="0" borderId="3" xfId="1" applyNumberFormat="1" applyFont="1" applyFill="1" applyBorder="1" applyAlignment="1">
      <alignment vertical="center"/>
    </xf>
    <xf numFmtId="164" fontId="1" fillId="0" borderId="0" xfId="0" applyNumberFormat="1" applyFont="1" applyFill="1"/>
    <xf numFmtId="164" fontId="1" fillId="0" borderId="3" xfId="0" applyNumberFormat="1" applyFont="1" applyFill="1" applyBorder="1" applyAlignment="1">
      <alignment vertical="center"/>
    </xf>
    <xf numFmtId="1" fontId="3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3" fontId="1" fillId="0" borderId="16" xfId="0" applyNumberFormat="1" applyFont="1" applyBorder="1" applyAlignment="1">
      <alignment horizontal="left" vertical="center" wrapText="1"/>
    </xf>
    <xf numFmtId="3" fontId="1" fillId="2" borderId="16" xfId="0" applyNumberFormat="1" applyFont="1" applyFill="1" applyBorder="1" applyAlignment="1">
      <alignment horizontal="left" vertical="center" wrapText="1"/>
    </xf>
    <xf numFmtId="3" fontId="1" fillId="0" borderId="3" xfId="0" applyNumberFormat="1" applyFont="1" applyBorder="1" applyAlignment="1">
      <alignment horizontal="left" vertical="center" wrapText="1"/>
    </xf>
    <xf numFmtId="3" fontId="1" fillId="0" borderId="13" xfId="0" applyNumberFormat="1" applyFont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/>
    </xf>
    <xf numFmtId="4" fontId="1" fillId="2" borderId="3" xfId="0" applyNumberFormat="1" applyFont="1" applyFill="1" applyBorder="1" applyAlignment="1">
      <alignment horizontal="right" vertical="center" wrapText="1"/>
    </xf>
    <xf numFmtId="4" fontId="1" fillId="2" borderId="3" xfId="0" applyNumberFormat="1" applyFont="1" applyFill="1" applyBorder="1" applyAlignment="1">
      <alignment vertical="center"/>
    </xf>
    <xf numFmtId="164" fontId="1" fillId="2" borderId="3" xfId="0" applyNumberFormat="1" applyFont="1" applyFill="1" applyBorder="1" applyAlignment="1">
      <alignment vertical="center"/>
    </xf>
    <xf numFmtId="3" fontId="1" fillId="2" borderId="3" xfId="0" applyNumberFormat="1" applyFont="1" applyFill="1" applyBorder="1" applyAlignment="1">
      <alignment horizontal="left" vertical="center" wrapText="1"/>
    </xf>
    <xf numFmtId="0" fontId="1" fillId="2" borderId="0" xfId="0" applyFont="1" applyFill="1"/>
    <xf numFmtId="0" fontId="4" fillId="0" borderId="1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90"/>
    </xf>
    <xf numFmtId="0" fontId="2" fillId="0" borderId="2" xfId="0" applyFont="1" applyFill="1" applyBorder="1" applyAlignment="1">
      <alignment horizontal="center" vertical="center" textRotation="90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textRotation="90" wrapText="1"/>
    </xf>
    <xf numFmtId="4" fontId="2" fillId="0" borderId="12" xfId="0" applyNumberFormat="1" applyFont="1" applyFill="1" applyBorder="1" applyAlignment="1">
      <alignment horizontal="center" vertical="center"/>
    </xf>
    <xf numFmtId="4" fontId="1" fillId="0" borderId="13" xfId="0" applyNumberFormat="1" applyFont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" fontId="1" fillId="0" borderId="3" xfId="0" applyNumberFormat="1" applyFont="1" applyBorder="1" applyAlignment="1"/>
    <xf numFmtId="0" fontId="1" fillId="0" borderId="3" xfId="0" applyFont="1" applyBorder="1" applyAlignment="1"/>
    <xf numFmtId="4" fontId="2" fillId="0" borderId="14" xfId="0" applyNumberFormat="1" applyFont="1" applyFill="1" applyBorder="1" applyAlignment="1">
      <alignment horizontal="center" vertical="center" wrapText="1"/>
    </xf>
    <xf numFmtId="4" fontId="1" fillId="0" borderId="12" xfId="0" applyNumberFormat="1" applyFont="1" applyBorder="1" applyAlignment="1">
      <alignment horizontal="center" vertical="center" wrapText="1"/>
    </xf>
    <xf numFmtId="164" fontId="2" fillId="0" borderId="14" xfId="0" applyNumberFormat="1" applyFont="1" applyFill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11"/>
  <sheetViews>
    <sheetView showGridLines="0" showZeros="0" tabSelected="1" zoomScale="80" zoomScaleNormal="80" zoomScaleSheetLayoutView="100" workbookViewId="0">
      <selection activeCell="A132" sqref="A132"/>
    </sheetView>
  </sheetViews>
  <sheetFormatPr defaultColWidth="9.140625" defaultRowHeight="12.75" x14ac:dyDescent="0.2"/>
  <cols>
    <col min="1" max="1" width="21.140625" style="25" customWidth="1"/>
    <col min="2" max="2" width="41.7109375" style="24" customWidth="1"/>
    <col min="3" max="3" width="5.85546875" style="24" customWidth="1"/>
    <col min="4" max="4" width="6.85546875" style="24" customWidth="1"/>
    <col min="5" max="5" width="9.7109375" style="25" customWidth="1"/>
    <col min="6" max="6" width="14.42578125" style="16" customWidth="1"/>
    <col min="7" max="7" width="14" style="16" customWidth="1"/>
    <col min="8" max="8" width="13.28515625" style="16" customWidth="1"/>
    <col min="9" max="9" width="6.5703125" style="32" customWidth="1"/>
    <col min="10" max="10" width="60.7109375" style="35" customWidth="1"/>
    <col min="11" max="16384" width="9.140625" style="2"/>
  </cols>
  <sheetData>
    <row r="1" spans="1:10" ht="27" customHeight="1" x14ac:dyDescent="0.2">
      <c r="A1" s="53" t="s">
        <v>390</v>
      </c>
      <c r="B1" s="53"/>
      <c r="C1" s="53"/>
      <c r="D1" s="53"/>
      <c r="E1" s="53"/>
      <c r="F1" s="54"/>
    </row>
    <row r="2" spans="1:10" s="1" customFormat="1" ht="44.25" customHeight="1" x14ac:dyDescent="0.2">
      <c r="A2" s="57" t="s">
        <v>18</v>
      </c>
      <c r="B2" s="61" t="s">
        <v>36</v>
      </c>
      <c r="C2" s="63" t="s">
        <v>19</v>
      </c>
      <c r="D2" s="63" t="s">
        <v>20</v>
      </c>
      <c r="E2" s="65" t="s">
        <v>0</v>
      </c>
      <c r="F2" s="71" t="s">
        <v>391</v>
      </c>
      <c r="G2" s="72"/>
      <c r="H2" s="73"/>
      <c r="I2" s="74"/>
      <c r="J2" s="57" t="s">
        <v>397</v>
      </c>
    </row>
    <row r="3" spans="1:10" s="1" customFormat="1" ht="18" customHeight="1" x14ac:dyDescent="0.2">
      <c r="A3" s="58"/>
      <c r="B3" s="62"/>
      <c r="C3" s="64"/>
      <c r="D3" s="64"/>
      <c r="E3" s="66"/>
      <c r="F3" s="67" t="s">
        <v>392</v>
      </c>
      <c r="G3" s="68"/>
      <c r="H3" s="75" t="s">
        <v>395</v>
      </c>
      <c r="I3" s="77" t="s">
        <v>396</v>
      </c>
      <c r="J3" s="58"/>
    </row>
    <row r="4" spans="1:10" s="1" customFormat="1" ht="43.5" customHeight="1" x14ac:dyDescent="0.2">
      <c r="A4" s="58"/>
      <c r="B4" s="62"/>
      <c r="C4" s="64"/>
      <c r="D4" s="64"/>
      <c r="E4" s="66"/>
      <c r="F4" s="26" t="s">
        <v>393</v>
      </c>
      <c r="G4" s="26" t="s">
        <v>394</v>
      </c>
      <c r="H4" s="76"/>
      <c r="I4" s="78"/>
      <c r="J4" s="58"/>
    </row>
    <row r="5" spans="1:10" ht="12" customHeight="1" x14ac:dyDescent="0.2">
      <c r="A5" s="4">
        <v>1</v>
      </c>
      <c r="B5" s="3">
        <v>2</v>
      </c>
      <c r="C5" s="3">
        <v>3</v>
      </c>
      <c r="D5" s="3">
        <v>4</v>
      </c>
      <c r="E5" s="4">
        <v>5</v>
      </c>
      <c r="F5" s="3">
        <v>6</v>
      </c>
      <c r="G5" s="3">
        <v>7</v>
      </c>
      <c r="H5" s="3">
        <v>8</v>
      </c>
      <c r="I5" s="34">
        <v>9</v>
      </c>
      <c r="J5" s="4">
        <v>10</v>
      </c>
    </row>
    <row r="6" spans="1:10" s="18" customFormat="1" ht="27" customHeight="1" x14ac:dyDescent="0.2">
      <c r="A6" s="17"/>
      <c r="B6" s="40" t="s">
        <v>37</v>
      </c>
      <c r="C6" s="59"/>
      <c r="D6" s="59"/>
      <c r="E6" s="60"/>
      <c r="F6" s="27">
        <v>12087986</v>
      </c>
      <c r="G6" s="27">
        <v>11955082</v>
      </c>
      <c r="H6" s="14">
        <f>H7</f>
        <v>11650639.740000002</v>
      </c>
      <c r="I6" s="33">
        <f>SUM(H6*100/G6)</f>
        <v>97.453449001855461</v>
      </c>
      <c r="J6" s="10"/>
    </row>
    <row r="7" spans="1:10" s="18" customFormat="1" ht="24" customHeight="1" x14ac:dyDescent="0.2">
      <c r="A7" s="19"/>
      <c r="B7" s="41" t="s">
        <v>38</v>
      </c>
      <c r="C7" s="20"/>
      <c r="D7" s="20"/>
      <c r="E7" s="21"/>
      <c r="F7" s="15">
        <v>12087986</v>
      </c>
      <c r="G7" s="15">
        <v>11955082</v>
      </c>
      <c r="H7" s="15">
        <f>H8+H12+H18+H37+H47+H54+H64+H81+H97+H102+H116+H129+H140+H153+H168+H171+H183+H195</f>
        <v>11650639.740000002</v>
      </c>
      <c r="I7" s="33">
        <f t="shared" ref="I7:I69" si="0">SUM(H7*100/G7)</f>
        <v>97.453449001855461</v>
      </c>
      <c r="J7" s="10"/>
    </row>
    <row r="8" spans="1:10" s="22" customFormat="1" ht="24.95" customHeight="1" x14ac:dyDescent="0.2">
      <c r="A8" s="42" t="s">
        <v>87</v>
      </c>
      <c r="B8" s="12" t="s">
        <v>88</v>
      </c>
      <c r="C8" s="55"/>
      <c r="D8" s="56"/>
      <c r="E8" s="56"/>
      <c r="F8" s="14">
        <v>85000</v>
      </c>
      <c r="G8" s="14">
        <v>102735</v>
      </c>
      <c r="H8" s="14">
        <f>H9+H10+H11</f>
        <v>102687.51</v>
      </c>
      <c r="I8" s="33">
        <f t="shared" si="0"/>
        <v>99.953774273616588</v>
      </c>
      <c r="J8" s="10"/>
    </row>
    <row r="9" spans="1:10" s="18" customFormat="1" ht="51" x14ac:dyDescent="0.2">
      <c r="A9" s="5" t="s">
        <v>119</v>
      </c>
      <c r="B9" s="6" t="s">
        <v>120</v>
      </c>
      <c r="C9" s="7">
        <v>801</v>
      </c>
      <c r="D9" s="7">
        <v>80195</v>
      </c>
      <c r="E9" s="7" t="s">
        <v>121</v>
      </c>
      <c r="F9" s="28">
        <v>20000</v>
      </c>
      <c r="G9" s="28">
        <v>20000</v>
      </c>
      <c r="H9" s="13">
        <v>19952.509999999998</v>
      </c>
      <c r="I9" s="33">
        <f t="shared" si="0"/>
        <v>99.76254999999999</v>
      </c>
      <c r="J9" s="23" t="s">
        <v>439</v>
      </c>
    </row>
    <row r="10" spans="1:10" s="18" customFormat="1" ht="38.25" x14ac:dyDescent="0.2">
      <c r="A10" s="5" t="s">
        <v>280</v>
      </c>
      <c r="B10" s="6" t="s">
        <v>293</v>
      </c>
      <c r="C10" s="7">
        <v>853</v>
      </c>
      <c r="D10" s="7">
        <v>85395</v>
      </c>
      <c r="E10" s="7" t="s">
        <v>276</v>
      </c>
      <c r="F10" s="28">
        <v>40000</v>
      </c>
      <c r="G10" s="28">
        <v>57735</v>
      </c>
      <c r="H10" s="13">
        <v>57735</v>
      </c>
      <c r="I10" s="33">
        <f t="shared" si="0"/>
        <v>100</v>
      </c>
      <c r="J10" s="23" t="s">
        <v>440</v>
      </c>
    </row>
    <row r="11" spans="1:10" s="18" customFormat="1" ht="38.25" x14ac:dyDescent="0.2">
      <c r="A11" s="5" t="s">
        <v>281</v>
      </c>
      <c r="B11" s="6" t="s">
        <v>554</v>
      </c>
      <c r="C11" s="7">
        <v>853</v>
      </c>
      <c r="D11" s="7">
        <v>85395</v>
      </c>
      <c r="E11" s="7" t="s">
        <v>276</v>
      </c>
      <c r="F11" s="28">
        <v>25000</v>
      </c>
      <c r="G11" s="28">
        <v>25000</v>
      </c>
      <c r="H11" s="13">
        <v>25000</v>
      </c>
      <c r="I11" s="33">
        <f t="shared" si="0"/>
        <v>100</v>
      </c>
      <c r="J11" s="23" t="s">
        <v>545</v>
      </c>
    </row>
    <row r="12" spans="1:10" s="22" customFormat="1" ht="24.95" customHeight="1" x14ac:dyDescent="0.2">
      <c r="A12" s="42" t="s">
        <v>21</v>
      </c>
      <c r="B12" s="12" t="s">
        <v>1</v>
      </c>
      <c r="C12" s="55"/>
      <c r="D12" s="56"/>
      <c r="E12" s="56"/>
      <c r="F12" s="14">
        <v>194000</v>
      </c>
      <c r="G12" s="14">
        <v>436760</v>
      </c>
      <c r="H12" s="14">
        <f>H13+H14+H15+H16+H17</f>
        <v>436528</v>
      </c>
      <c r="I12" s="33">
        <f t="shared" si="0"/>
        <v>99.946881582562511</v>
      </c>
      <c r="J12" s="23"/>
    </row>
    <row r="13" spans="1:10" s="22" customFormat="1" ht="51" x14ac:dyDescent="0.2">
      <c r="A13" s="5" t="s">
        <v>122</v>
      </c>
      <c r="B13" s="6" t="s">
        <v>555</v>
      </c>
      <c r="C13" s="8">
        <v>900</v>
      </c>
      <c r="D13" s="9">
        <v>90095</v>
      </c>
      <c r="E13" s="5" t="s">
        <v>39</v>
      </c>
      <c r="F13" s="13">
        <v>74000</v>
      </c>
      <c r="G13" s="13">
        <v>64000</v>
      </c>
      <c r="H13" s="13">
        <v>63999.9</v>
      </c>
      <c r="I13" s="33">
        <f t="shared" si="0"/>
        <v>99.999843749999997</v>
      </c>
      <c r="J13" s="23" t="s">
        <v>544</v>
      </c>
    </row>
    <row r="14" spans="1:10" ht="25.5" x14ac:dyDescent="0.2">
      <c r="A14" s="5" t="s">
        <v>310</v>
      </c>
      <c r="B14" s="6" t="s">
        <v>311</v>
      </c>
      <c r="C14" s="8">
        <v>801</v>
      </c>
      <c r="D14" s="9">
        <v>80195</v>
      </c>
      <c r="E14" s="7" t="s">
        <v>312</v>
      </c>
      <c r="F14" s="28"/>
      <c r="G14" s="29">
        <v>72760</v>
      </c>
      <c r="H14" s="13">
        <v>72758.960000000006</v>
      </c>
      <c r="I14" s="33">
        <f t="shared" si="0"/>
        <v>99.99857064321057</v>
      </c>
      <c r="J14" s="23" t="s">
        <v>441</v>
      </c>
    </row>
    <row r="15" spans="1:10" s="52" customFormat="1" ht="39.75" x14ac:dyDescent="0.2">
      <c r="A15" s="44" t="s">
        <v>359</v>
      </c>
      <c r="B15" s="45" t="s">
        <v>360</v>
      </c>
      <c r="C15" s="46">
        <v>801</v>
      </c>
      <c r="D15" s="47">
        <v>80195</v>
      </c>
      <c r="E15" s="44" t="s">
        <v>361</v>
      </c>
      <c r="F15" s="48"/>
      <c r="G15" s="48">
        <v>90000</v>
      </c>
      <c r="H15" s="49">
        <v>89826.04</v>
      </c>
      <c r="I15" s="50">
        <f t="shared" si="0"/>
        <v>99.806711111111113</v>
      </c>
      <c r="J15" s="51" t="s">
        <v>529</v>
      </c>
    </row>
    <row r="16" spans="1:10" s="22" customFormat="1" ht="27" x14ac:dyDescent="0.2">
      <c r="A16" s="5" t="s">
        <v>123</v>
      </c>
      <c r="B16" s="6" t="s">
        <v>556</v>
      </c>
      <c r="C16" s="8">
        <v>801</v>
      </c>
      <c r="D16" s="9">
        <v>80195</v>
      </c>
      <c r="E16" s="5" t="s">
        <v>126</v>
      </c>
      <c r="F16" s="13">
        <v>80000</v>
      </c>
      <c r="G16" s="13">
        <v>80000</v>
      </c>
      <c r="H16" s="13">
        <v>79943.11</v>
      </c>
      <c r="I16" s="33">
        <f t="shared" si="0"/>
        <v>99.928887500000002</v>
      </c>
      <c r="J16" s="23" t="s">
        <v>530</v>
      </c>
    </row>
    <row r="17" spans="1:10" s="18" customFormat="1" ht="38.25" x14ac:dyDescent="0.2">
      <c r="A17" s="5" t="s">
        <v>124</v>
      </c>
      <c r="B17" s="6" t="s">
        <v>125</v>
      </c>
      <c r="C17" s="8">
        <v>801</v>
      </c>
      <c r="D17" s="9">
        <v>80195</v>
      </c>
      <c r="E17" s="7" t="s">
        <v>127</v>
      </c>
      <c r="F17" s="28">
        <v>40000</v>
      </c>
      <c r="G17" s="28">
        <v>130000</v>
      </c>
      <c r="H17" s="13">
        <v>129999.99</v>
      </c>
      <c r="I17" s="33">
        <f t="shared" si="0"/>
        <v>99.99999230769231</v>
      </c>
      <c r="J17" s="23" t="s">
        <v>546</v>
      </c>
    </row>
    <row r="18" spans="1:10" s="22" customFormat="1" ht="24.95" customHeight="1" x14ac:dyDescent="0.2">
      <c r="A18" s="42" t="s">
        <v>22</v>
      </c>
      <c r="B18" s="12" t="s">
        <v>2</v>
      </c>
      <c r="C18" s="55"/>
      <c r="D18" s="56"/>
      <c r="E18" s="56"/>
      <c r="F18" s="14">
        <v>655800</v>
      </c>
      <c r="G18" s="14">
        <v>766723</v>
      </c>
      <c r="H18" s="14">
        <f>H19+H20+H21+H22+H23+H24+H25+H26+H27+H28+H29+H30+H31+H32+H33+H35+H36+H34</f>
        <v>738672.16999999993</v>
      </c>
      <c r="I18" s="33">
        <f t="shared" si="0"/>
        <v>96.34146490975229</v>
      </c>
      <c r="J18" s="23"/>
    </row>
    <row r="19" spans="1:10" s="22" customFormat="1" ht="76.5" x14ac:dyDescent="0.2">
      <c r="A19" s="5" t="s">
        <v>128</v>
      </c>
      <c r="B19" s="6" t="s">
        <v>129</v>
      </c>
      <c r="C19" s="8">
        <v>900</v>
      </c>
      <c r="D19" s="9">
        <v>90095</v>
      </c>
      <c r="E19" s="7" t="s">
        <v>39</v>
      </c>
      <c r="F19" s="13">
        <v>100000</v>
      </c>
      <c r="G19" s="13">
        <v>84380</v>
      </c>
      <c r="H19" s="13">
        <v>84379.28</v>
      </c>
      <c r="I19" s="33">
        <f t="shared" si="0"/>
        <v>99.999146717231568</v>
      </c>
      <c r="J19" s="23" t="s">
        <v>547</v>
      </c>
    </row>
    <row r="20" spans="1:10" ht="63.75" x14ac:dyDescent="0.2">
      <c r="A20" s="5" t="s">
        <v>316</v>
      </c>
      <c r="B20" s="6" t="s">
        <v>317</v>
      </c>
      <c r="C20" s="8">
        <v>801</v>
      </c>
      <c r="D20" s="9">
        <v>80195</v>
      </c>
      <c r="E20" s="7" t="s">
        <v>318</v>
      </c>
      <c r="F20" s="28"/>
      <c r="G20" s="29">
        <v>21000</v>
      </c>
      <c r="H20" s="13">
        <v>21000</v>
      </c>
      <c r="I20" s="33">
        <f t="shared" si="0"/>
        <v>100</v>
      </c>
      <c r="J20" s="23" t="s">
        <v>624</v>
      </c>
    </row>
    <row r="21" spans="1:10" ht="81.75" customHeight="1" x14ac:dyDescent="0.2">
      <c r="A21" s="5" t="s">
        <v>319</v>
      </c>
      <c r="B21" s="6" t="s">
        <v>320</v>
      </c>
      <c r="C21" s="8">
        <v>853</v>
      </c>
      <c r="D21" s="9">
        <v>85395</v>
      </c>
      <c r="E21" s="7" t="s">
        <v>321</v>
      </c>
      <c r="F21" s="28"/>
      <c r="G21" s="29">
        <v>81978</v>
      </c>
      <c r="H21" s="13">
        <v>81978</v>
      </c>
      <c r="I21" s="33">
        <f t="shared" si="0"/>
        <v>100</v>
      </c>
      <c r="J21" s="23" t="s">
        <v>608</v>
      </c>
    </row>
    <row r="22" spans="1:10" s="22" customFormat="1" ht="38.25" x14ac:dyDescent="0.2">
      <c r="A22" s="5" t="s">
        <v>130</v>
      </c>
      <c r="B22" s="6" t="s">
        <v>131</v>
      </c>
      <c r="C22" s="8">
        <v>801</v>
      </c>
      <c r="D22" s="9">
        <v>80195</v>
      </c>
      <c r="E22" s="7" t="s">
        <v>144</v>
      </c>
      <c r="F22" s="13">
        <v>15000</v>
      </c>
      <c r="G22" s="13">
        <v>15000</v>
      </c>
      <c r="H22" s="13">
        <v>15000</v>
      </c>
      <c r="I22" s="33">
        <f t="shared" si="0"/>
        <v>100</v>
      </c>
      <c r="J22" s="23" t="s">
        <v>625</v>
      </c>
    </row>
    <row r="23" spans="1:10" s="22" customFormat="1" ht="38.25" x14ac:dyDescent="0.2">
      <c r="A23" s="5" t="s">
        <v>132</v>
      </c>
      <c r="B23" s="6" t="s">
        <v>133</v>
      </c>
      <c r="C23" s="8">
        <v>900</v>
      </c>
      <c r="D23" s="9">
        <v>90015</v>
      </c>
      <c r="E23" s="7" t="s">
        <v>41</v>
      </c>
      <c r="F23" s="13">
        <v>110000</v>
      </c>
      <c r="G23" s="13">
        <v>87242</v>
      </c>
      <c r="H23" s="13">
        <v>87241.76</v>
      </c>
      <c r="I23" s="33">
        <f t="shared" si="0"/>
        <v>99.999724903142976</v>
      </c>
      <c r="J23" s="23" t="s">
        <v>504</v>
      </c>
    </row>
    <row r="24" spans="1:10" ht="38.25" x14ac:dyDescent="0.2">
      <c r="A24" s="5" t="s">
        <v>325</v>
      </c>
      <c r="B24" s="6" t="s">
        <v>326</v>
      </c>
      <c r="C24" s="8">
        <v>801</v>
      </c>
      <c r="D24" s="9">
        <v>80195</v>
      </c>
      <c r="E24" s="7" t="s">
        <v>327</v>
      </c>
      <c r="F24" s="28"/>
      <c r="G24" s="29">
        <v>18000</v>
      </c>
      <c r="H24" s="13">
        <v>17999.990000000002</v>
      </c>
      <c r="I24" s="33">
        <f t="shared" si="0"/>
        <v>99.999944444444452</v>
      </c>
      <c r="J24" s="23" t="s">
        <v>626</v>
      </c>
    </row>
    <row r="25" spans="1:10" ht="25.5" x14ac:dyDescent="0.2">
      <c r="A25" s="5" t="s">
        <v>351</v>
      </c>
      <c r="B25" s="6" t="s">
        <v>352</v>
      </c>
      <c r="C25" s="8">
        <v>700</v>
      </c>
      <c r="D25" s="9">
        <v>70005</v>
      </c>
      <c r="E25" s="7" t="s">
        <v>274</v>
      </c>
      <c r="F25" s="28"/>
      <c r="G25" s="29">
        <v>23500</v>
      </c>
      <c r="H25" s="13">
        <v>23448.48</v>
      </c>
      <c r="I25" s="33">
        <f t="shared" si="0"/>
        <v>99.780765957446803</v>
      </c>
      <c r="J25" s="23" t="s">
        <v>442</v>
      </c>
    </row>
    <row r="26" spans="1:10" s="22" customFormat="1" ht="24.75" customHeight="1" x14ac:dyDescent="0.2">
      <c r="A26" s="5" t="s">
        <v>43</v>
      </c>
      <c r="B26" s="6" t="s">
        <v>44</v>
      </c>
      <c r="C26" s="8">
        <v>900</v>
      </c>
      <c r="D26" s="9">
        <v>90015</v>
      </c>
      <c r="E26" s="7" t="s">
        <v>41</v>
      </c>
      <c r="F26" s="13">
        <v>45000</v>
      </c>
      <c r="G26" s="13">
        <v>45500</v>
      </c>
      <c r="H26" s="13">
        <v>45500</v>
      </c>
      <c r="I26" s="33">
        <f t="shared" si="0"/>
        <v>100</v>
      </c>
      <c r="J26" s="23" t="s">
        <v>443</v>
      </c>
    </row>
    <row r="27" spans="1:10" ht="25.5" x14ac:dyDescent="0.2">
      <c r="A27" s="5" t="s">
        <v>345</v>
      </c>
      <c r="B27" s="6" t="s">
        <v>553</v>
      </c>
      <c r="C27" s="8">
        <v>900</v>
      </c>
      <c r="D27" s="9">
        <v>90095</v>
      </c>
      <c r="E27" s="7" t="s">
        <v>39</v>
      </c>
      <c r="F27" s="28"/>
      <c r="G27" s="29">
        <v>34700</v>
      </c>
      <c r="H27" s="13">
        <v>34686</v>
      </c>
      <c r="I27" s="33">
        <f t="shared" si="0"/>
        <v>99.959654178674356</v>
      </c>
      <c r="J27" s="23" t="s">
        <v>505</v>
      </c>
    </row>
    <row r="28" spans="1:10" ht="51" x14ac:dyDescent="0.2">
      <c r="A28" s="5" t="s">
        <v>346</v>
      </c>
      <c r="B28" s="6" t="s">
        <v>347</v>
      </c>
      <c r="C28" s="8">
        <v>900</v>
      </c>
      <c r="D28" s="9">
        <v>90095</v>
      </c>
      <c r="E28" s="7" t="s">
        <v>39</v>
      </c>
      <c r="F28" s="28"/>
      <c r="G28" s="29">
        <v>12000</v>
      </c>
      <c r="H28" s="13">
        <v>12000</v>
      </c>
      <c r="I28" s="33">
        <f t="shared" si="0"/>
        <v>100</v>
      </c>
      <c r="J28" s="23" t="s">
        <v>548</v>
      </c>
    </row>
    <row r="29" spans="1:10" s="22" customFormat="1" ht="51" x14ac:dyDescent="0.2">
      <c r="A29" s="5" t="s">
        <v>89</v>
      </c>
      <c r="B29" s="6" t="s">
        <v>90</v>
      </c>
      <c r="C29" s="8">
        <v>900</v>
      </c>
      <c r="D29" s="9">
        <v>90015</v>
      </c>
      <c r="E29" s="7" t="s">
        <v>41</v>
      </c>
      <c r="F29" s="13">
        <v>38000</v>
      </c>
      <c r="G29" s="13">
        <v>38000</v>
      </c>
      <c r="H29" s="13">
        <v>38000</v>
      </c>
      <c r="I29" s="33">
        <f t="shared" si="0"/>
        <v>100</v>
      </c>
      <c r="J29" s="23" t="s">
        <v>506</v>
      </c>
    </row>
    <row r="30" spans="1:10" s="22" customFormat="1" ht="51" x14ac:dyDescent="0.2">
      <c r="A30" s="5" t="s">
        <v>134</v>
      </c>
      <c r="B30" s="6" t="s">
        <v>135</v>
      </c>
      <c r="C30" s="8">
        <v>900</v>
      </c>
      <c r="D30" s="9">
        <v>90015</v>
      </c>
      <c r="E30" s="7" t="s">
        <v>41</v>
      </c>
      <c r="F30" s="13">
        <v>23800</v>
      </c>
      <c r="G30" s="13">
        <v>23800</v>
      </c>
      <c r="H30" s="13">
        <v>23799.99</v>
      </c>
      <c r="I30" s="33">
        <f t="shared" si="0"/>
        <v>99.999957983193283</v>
      </c>
      <c r="J30" s="23" t="s">
        <v>549</v>
      </c>
    </row>
    <row r="31" spans="1:10" ht="25.5" x14ac:dyDescent="0.2">
      <c r="A31" s="5" t="s">
        <v>136</v>
      </c>
      <c r="B31" s="6" t="s">
        <v>292</v>
      </c>
      <c r="C31" s="8">
        <v>900</v>
      </c>
      <c r="D31" s="9">
        <v>90095</v>
      </c>
      <c r="E31" s="7" t="s">
        <v>39</v>
      </c>
      <c r="F31" s="28">
        <v>65000</v>
      </c>
      <c r="G31" s="28">
        <v>53000</v>
      </c>
      <c r="H31" s="13">
        <v>53000</v>
      </c>
      <c r="I31" s="33">
        <f t="shared" si="0"/>
        <v>100</v>
      </c>
      <c r="J31" s="23" t="s">
        <v>444</v>
      </c>
    </row>
    <row r="32" spans="1:10" ht="38.25" x14ac:dyDescent="0.2">
      <c r="A32" s="5" t="s">
        <v>137</v>
      </c>
      <c r="B32" s="6" t="s">
        <v>398</v>
      </c>
      <c r="C32" s="8">
        <v>900</v>
      </c>
      <c r="D32" s="9">
        <v>90015</v>
      </c>
      <c r="E32" s="7" t="s">
        <v>41</v>
      </c>
      <c r="F32" s="28">
        <v>60000</v>
      </c>
      <c r="G32" s="28">
        <v>34623</v>
      </c>
      <c r="H32" s="13">
        <v>34623</v>
      </c>
      <c r="I32" s="33">
        <f t="shared" si="0"/>
        <v>100</v>
      </c>
      <c r="J32" s="23" t="s">
        <v>507</v>
      </c>
    </row>
    <row r="33" spans="1:10" ht="63.75" x14ac:dyDescent="0.2">
      <c r="A33" s="5" t="s">
        <v>138</v>
      </c>
      <c r="B33" s="6" t="s">
        <v>139</v>
      </c>
      <c r="C33" s="8">
        <v>900</v>
      </c>
      <c r="D33" s="9">
        <v>90015</v>
      </c>
      <c r="E33" s="7" t="s">
        <v>41</v>
      </c>
      <c r="F33" s="28">
        <v>9000</v>
      </c>
      <c r="G33" s="28">
        <v>14000</v>
      </c>
      <c r="H33" s="13">
        <v>14000</v>
      </c>
      <c r="I33" s="33">
        <f t="shared" si="0"/>
        <v>100</v>
      </c>
      <c r="J33" s="23" t="s">
        <v>550</v>
      </c>
    </row>
    <row r="34" spans="1:10" ht="39.75" customHeight="1" x14ac:dyDescent="0.2">
      <c r="A34" s="5" t="s">
        <v>140</v>
      </c>
      <c r="B34" s="6" t="s">
        <v>552</v>
      </c>
      <c r="C34" s="8">
        <v>900</v>
      </c>
      <c r="D34" s="9">
        <v>90095</v>
      </c>
      <c r="E34" s="7" t="s">
        <v>39</v>
      </c>
      <c r="F34" s="28">
        <v>100000</v>
      </c>
      <c r="G34" s="28">
        <v>0</v>
      </c>
      <c r="H34" s="13"/>
      <c r="I34" s="33"/>
      <c r="J34" s="23" t="s">
        <v>551</v>
      </c>
    </row>
    <row r="35" spans="1:10" ht="25.5" x14ac:dyDescent="0.2">
      <c r="A35" s="7" t="s">
        <v>141</v>
      </c>
      <c r="B35" s="6" t="s">
        <v>40</v>
      </c>
      <c r="C35" s="8">
        <v>754</v>
      </c>
      <c r="D35" s="9">
        <v>75405</v>
      </c>
      <c r="E35" s="7" t="s">
        <v>42</v>
      </c>
      <c r="F35" s="28">
        <v>65000</v>
      </c>
      <c r="G35" s="28">
        <v>80000</v>
      </c>
      <c r="H35" s="13">
        <v>70714.86</v>
      </c>
      <c r="I35" s="33">
        <f t="shared" si="0"/>
        <v>88.393574999999998</v>
      </c>
      <c r="J35" s="23" t="s">
        <v>499</v>
      </c>
    </row>
    <row r="36" spans="1:10" ht="25.5" x14ac:dyDescent="0.2">
      <c r="A36" s="7" t="s">
        <v>142</v>
      </c>
      <c r="B36" s="6" t="s">
        <v>143</v>
      </c>
      <c r="C36" s="8">
        <v>926</v>
      </c>
      <c r="D36" s="9">
        <v>92601</v>
      </c>
      <c r="E36" s="7" t="s">
        <v>46</v>
      </c>
      <c r="F36" s="28">
        <v>25000</v>
      </c>
      <c r="G36" s="28">
        <v>100000</v>
      </c>
      <c r="H36" s="13">
        <v>81300.81</v>
      </c>
      <c r="I36" s="33">
        <f t="shared" si="0"/>
        <v>81.300809999999998</v>
      </c>
      <c r="J36" s="23" t="s">
        <v>445</v>
      </c>
    </row>
    <row r="37" spans="1:10" s="22" customFormat="1" ht="24.95" customHeight="1" x14ac:dyDescent="0.2">
      <c r="A37" s="42" t="s">
        <v>23</v>
      </c>
      <c r="B37" s="12" t="s">
        <v>3</v>
      </c>
      <c r="C37" s="55"/>
      <c r="D37" s="56"/>
      <c r="E37" s="56"/>
      <c r="F37" s="14">
        <v>670000</v>
      </c>
      <c r="G37" s="14">
        <v>1001600</v>
      </c>
      <c r="H37" s="14">
        <f>H38+H40+H41+H42+H43+H44+H45+H46</f>
        <v>990716.46</v>
      </c>
      <c r="I37" s="33">
        <f t="shared" si="0"/>
        <v>98.913384584664541</v>
      </c>
      <c r="J37" s="23"/>
    </row>
    <row r="38" spans="1:10" ht="32.25" customHeight="1" x14ac:dyDescent="0.2">
      <c r="A38" s="5" t="s">
        <v>313</v>
      </c>
      <c r="B38" s="6" t="s">
        <v>314</v>
      </c>
      <c r="C38" s="8">
        <v>801</v>
      </c>
      <c r="D38" s="9">
        <v>80195</v>
      </c>
      <c r="E38" s="7" t="s">
        <v>315</v>
      </c>
      <c r="F38" s="28"/>
      <c r="G38" s="29">
        <v>40000</v>
      </c>
      <c r="H38" s="13">
        <v>39999.99</v>
      </c>
      <c r="I38" s="33">
        <f t="shared" si="0"/>
        <v>99.999975000000006</v>
      </c>
      <c r="J38" s="23" t="s">
        <v>531</v>
      </c>
    </row>
    <row r="39" spans="1:10" ht="38.25" x14ac:dyDescent="0.2">
      <c r="A39" s="5" t="s">
        <v>328</v>
      </c>
      <c r="B39" s="6" t="s">
        <v>329</v>
      </c>
      <c r="C39" s="8">
        <v>801</v>
      </c>
      <c r="D39" s="9">
        <v>80195</v>
      </c>
      <c r="E39" s="7" t="s">
        <v>330</v>
      </c>
      <c r="F39" s="28"/>
      <c r="G39" s="29"/>
      <c r="H39" s="13"/>
      <c r="I39" s="33"/>
      <c r="J39" s="23" t="s">
        <v>609</v>
      </c>
    </row>
    <row r="40" spans="1:10" s="18" customFormat="1" ht="51" x14ac:dyDescent="0.2">
      <c r="A40" s="7" t="s">
        <v>145</v>
      </c>
      <c r="B40" s="6" t="s">
        <v>146</v>
      </c>
      <c r="C40" s="8">
        <v>900</v>
      </c>
      <c r="D40" s="9">
        <v>90095</v>
      </c>
      <c r="E40" s="7" t="s">
        <v>39</v>
      </c>
      <c r="F40" s="28">
        <v>80000</v>
      </c>
      <c r="G40" s="28">
        <v>444075</v>
      </c>
      <c r="H40" s="13">
        <v>444075</v>
      </c>
      <c r="I40" s="33">
        <f t="shared" si="0"/>
        <v>100</v>
      </c>
      <c r="J40" s="23" t="s">
        <v>508</v>
      </c>
    </row>
    <row r="41" spans="1:10" ht="51" x14ac:dyDescent="0.2">
      <c r="A41" s="5" t="s">
        <v>301</v>
      </c>
      <c r="B41" s="6" t="s">
        <v>436</v>
      </c>
      <c r="C41" s="8">
        <v>900</v>
      </c>
      <c r="D41" s="9">
        <v>90015</v>
      </c>
      <c r="E41" s="7" t="s">
        <v>41</v>
      </c>
      <c r="F41" s="28"/>
      <c r="G41" s="29">
        <v>13600</v>
      </c>
      <c r="H41" s="13">
        <v>13600</v>
      </c>
      <c r="I41" s="33">
        <f t="shared" si="0"/>
        <v>100</v>
      </c>
      <c r="J41" s="23" t="s">
        <v>557</v>
      </c>
    </row>
    <row r="42" spans="1:10" s="18" customFormat="1" ht="127.5" x14ac:dyDescent="0.2">
      <c r="A42" s="7" t="s">
        <v>147</v>
      </c>
      <c r="B42" s="6" t="s">
        <v>148</v>
      </c>
      <c r="C42" s="8">
        <v>900</v>
      </c>
      <c r="D42" s="9">
        <v>90095</v>
      </c>
      <c r="E42" s="7" t="s">
        <v>39</v>
      </c>
      <c r="F42" s="28">
        <v>10000</v>
      </c>
      <c r="G42" s="28">
        <v>200000</v>
      </c>
      <c r="H42" s="13">
        <v>199901.61</v>
      </c>
      <c r="I42" s="33">
        <f t="shared" si="0"/>
        <v>99.950805000000003</v>
      </c>
      <c r="J42" s="23" t="s">
        <v>558</v>
      </c>
    </row>
    <row r="43" spans="1:10" s="18" customFormat="1" ht="63.75" x14ac:dyDescent="0.2">
      <c r="A43" s="7" t="s">
        <v>149</v>
      </c>
      <c r="B43" s="6" t="s">
        <v>150</v>
      </c>
      <c r="C43" s="8">
        <v>600</v>
      </c>
      <c r="D43" s="9">
        <v>60016</v>
      </c>
      <c r="E43" s="7" t="s">
        <v>41</v>
      </c>
      <c r="F43" s="28">
        <v>505000</v>
      </c>
      <c r="G43" s="28">
        <v>0</v>
      </c>
      <c r="H43" s="13"/>
      <c r="I43" s="33"/>
      <c r="J43" s="23" t="s">
        <v>559</v>
      </c>
    </row>
    <row r="44" spans="1:10" ht="102" x14ac:dyDescent="0.2">
      <c r="A44" s="7" t="s">
        <v>371</v>
      </c>
      <c r="B44" s="6" t="s">
        <v>560</v>
      </c>
      <c r="C44" s="8">
        <v>900</v>
      </c>
      <c r="D44" s="9">
        <v>90095</v>
      </c>
      <c r="E44" s="7" t="s">
        <v>39</v>
      </c>
      <c r="F44" s="28"/>
      <c r="G44" s="28">
        <v>178000</v>
      </c>
      <c r="H44" s="13">
        <v>178000</v>
      </c>
      <c r="I44" s="33">
        <f t="shared" si="0"/>
        <v>100</v>
      </c>
      <c r="J44" s="23" t="s">
        <v>627</v>
      </c>
    </row>
    <row r="45" spans="1:10" ht="25.5" x14ac:dyDescent="0.2">
      <c r="A45" s="5" t="s">
        <v>302</v>
      </c>
      <c r="B45" s="6" t="s">
        <v>303</v>
      </c>
      <c r="C45" s="8">
        <v>900</v>
      </c>
      <c r="D45" s="9" t="s">
        <v>304</v>
      </c>
      <c r="E45" s="7" t="s">
        <v>39</v>
      </c>
      <c r="F45" s="28"/>
      <c r="G45" s="29">
        <v>45925</v>
      </c>
      <c r="H45" s="13">
        <v>44425</v>
      </c>
      <c r="I45" s="33">
        <f t="shared" si="0"/>
        <v>96.733805117038656</v>
      </c>
      <c r="J45" s="23" t="s">
        <v>509</v>
      </c>
    </row>
    <row r="46" spans="1:10" s="18" customFormat="1" ht="25.5" x14ac:dyDescent="0.2">
      <c r="A46" s="5" t="s">
        <v>151</v>
      </c>
      <c r="B46" s="6" t="s">
        <v>40</v>
      </c>
      <c r="C46" s="8">
        <v>754</v>
      </c>
      <c r="D46" s="9">
        <v>75405</v>
      </c>
      <c r="E46" s="7" t="s">
        <v>42</v>
      </c>
      <c r="F46" s="28">
        <v>75000</v>
      </c>
      <c r="G46" s="28">
        <v>80000</v>
      </c>
      <c r="H46" s="13">
        <v>70714.86</v>
      </c>
      <c r="I46" s="33">
        <f t="shared" si="0"/>
        <v>88.393574999999998</v>
      </c>
      <c r="J46" s="23" t="s">
        <v>499</v>
      </c>
    </row>
    <row r="47" spans="1:10" s="22" customFormat="1" ht="24.95" customHeight="1" x14ac:dyDescent="0.2">
      <c r="A47" s="42" t="s">
        <v>24</v>
      </c>
      <c r="B47" s="12" t="s">
        <v>4</v>
      </c>
      <c r="C47" s="55"/>
      <c r="D47" s="56"/>
      <c r="E47" s="56"/>
      <c r="F47" s="14">
        <v>340000</v>
      </c>
      <c r="G47" s="14">
        <v>321940</v>
      </c>
      <c r="H47" s="14">
        <f>H48+H49+H50+H51++H52+H53</f>
        <v>321926.59999999998</v>
      </c>
      <c r="I47" s="33">
        <f t="shared" si="0"/>
        <v>99.995837733739194</v>
      </c>
      <c r="J47" s="23"/>
    </row>
    <row r="48" spans="1:10" ht="38.25" x14ac:dyDescent="0.2">
      <c r="A48" s="7" t="s">
        <v>152</v>
      </c>
      <c r="B48" s="6" t="s">
        <v>399</v>
      </c>
      <c r="C48" s="8">
        <v>900</v>
      </c>
      <c r="D48" s="9">
        <v>90095</v>
      </c>
      <c r="E48" s="7" t="s">
        <v>39</v>
      </c>
      <c r="F48" s="28">
        <v>75000</v>
      </c>
      <c r="G48" s="28">
        <v>74645</v>
      </c>
      <c r="H48" s="13">
        <v>74644.2</v>
      </c>
      <c r="I48" s="33">
        <f t="shared" si="0"/>
        <v>99.99892826043272</v>
      </c>
      <c r="J48" s="23" t="s">
        <v>446</v>
      </c>
    </row>
    <row r="49" spans="1:10" s="52" customFormat="1" ht="38.25" x14ac:dyDescent="0.2">
      <c r="A49" s="44" t="s">
        <v>282</v>
      </c>
      <c r="B49" s="45" t="s">
        <v>283</v>
      </c>
      <c r="C49" s="46">
        <v>801</v>
      </c>
      <c r="D49" s="47">
        <v>80195</v>
      </c>
      <c r="E49" s="44" t="s">
        <v>277</v>
      </c>
      <c r="F49" s="48">
        <v>30000</v>
      </c>
      <c r="G49" s="48">
        <v>30000</v>
      </c>
      <c r="H49" s="49">
        <v>29987.4</v>
      </c>
      <c r="I49" s="50">
        <f t="shared" si="0"/>
        <v>99.957999999999998</v>
      </c>
      <c r="J49" s="51" t="s">
        <v>510</v>
      </c>
    </row>
    <row r="50" spans="1:10" s="52" customFormat="1" ht="63.75" x14ac:dyDescent="0.2">
      <c r="A50" s="44" t="s">
        <v>363</v>
      </c>
      <c r="B50" s="45" t="s">
        <v>364</v>
      </c>
      <c r="C50" s="46">
        <v>926</v>
      </c>
      <c r="D50" s="47">
        <v>92601</v>
      </c>
      <c r="E50" s="44" t="s">
        <v>46</v>
      </c>
      <c r="F50" s="48"/>
      <c r="G50" s="48">
        <v>20295</v>
      </c>
      <c r="H50" s="49">
        <v>20295</v>
      </c>
      <c r="I50" s="50">
        <f t="shared" si="0"/>
        <v>100</v>
      </c>
      <c r="J50" s="51" t="s">
        <v>561</v>
      </c>
    </row>
    <row r="51" spans="1:10" ht="52.5" x14ac:dyDescent="0.2">
      <c r="A51" s="7" t="s">
        <v>153</v>
      </c>
      <c r="B51" s="6" t="s">
        <v>154</v>
      </c>
      <c r="C51" s="8">
        <v>801</v>
      </c>
      <c r="D51" s="9">
        <v>80195</v>
      </c>
      <c r="E51" s="7" t="s">
        <v>157</v>
      </c>
      <c r="F51" s="28">
        <v>20000</v>
      </c>
      <c r="G51" s="28">
        <v>20000</v>
      </c>
      <c r="H51" s="13">
        <v>20000</v>
      </c>
      <c r="I51" s="33">
        <f t="shared" si="0"/>
        <v>100</v>
      </c>
      <c r="J51" s="23" t="s">
        <v>532</v>
      </c>
    </row>
    <row r="52" spans="1:10" ht="38.25" x14ac:dyDescent="0.2">
      <c r="A52" s="7" t="s">
        <v>155</v>
      </c>
      <c r="B52" s="6" t="s">
        <v>45</v>
      </c>
      <c r="C52" s="8">
        <v>900</v>
      </c>
      <c r="D52" s="9">
        <v>90015</v>
      </c>
      <c r="E52" s="7" t="s">
        <v>41</v>
      </c>
      <c r="F52" s="28">
        <v>185000</v>
      </c>
      <c r="G52" s="28">
        <v>147000</v>
      </c>
      <c r="H52" s="13">
        <v>147000</v>
      </c>
      <c r="I52" s="33">
        <f t="shared" si="0"/>
        <v>100</v>
      </c>
      <c r="J52" s="23" t="s">
        <v>535</v>
      </c>
    </row>
    <row r="53" spans="1:10" ht="25.5" x14ac:dyDescent="0.2">
      <c r="A53" s="5" t="s">
        <v>156</v>
      </c>
      <c r="B53" s="6" t="s">
        <v>284</v>
      </c>
      <c r="C53" s="8">
        <v>754</v>
      </c>
      <c r="D53" s="9">
        <v>75411</v>
      </c>
      <c r="E53" s="7" t="s">
        <v>47</v>
      </c>
      <c r="F53" s="28">
        <v>30000</v>
      </c>
      <c r="G53" s="28">
        <v>30000</v>
      </c>
      <c r="H53" s="13">
        <v>30000</v>
      </c>
      <c r="I53" s="33">
        <f t="shared" si="0"/>
        <v>100</v>
      </c>
      <c r="J53" s="23" t="s">
        <v>447</v>
      </c>
    </row>
    <row r="54" spans="1:10" s="22" customFormat="1" ht="24.95" customHeight="1" x14ac:dyDescent="0.2">
      <c r="A54" s="42" t="s">
        <v>25</v>
      </c>
      <c r="B54" s="12" t="s">
        <v>5</v>
      </c>
      <c r="C54" s="55"/>
      <c r="D54" s="56"/>
      <c r="E54" s="56"/>
      <c r="F54" s="14">
        <v>411000</v>
      </c>
      <c r="G54" s="14">
        <v>262684</v>
      </c>
      <c r="H54" s="14">
        <f>H55+H56+H57+H58+H59+H60+H61+H62+H63</f>
        <v>262405.78000000003</v>
      </c>
      <c r="I54" s="33">
        <f t="shared" si="0"/>
        <v>99.894085669473597</v>
      </c>
      <c r="J54" s="23"/>
    </row>
    <row r="55" spans="1:10" s="22" customFormat="1" ht="25.5" x14ac:dyDescent="0.2">
      <c r="A55" s="7" t="s">
        <v>158</v>
      </c>
      <c r="B55" s="6" t="s">
        <v>562</v>
      </c>
      <c r="C55" s="8">
        <v>900</v>
      </c>
      <c r="D55" s="9">
        <v>90015</v>
      </c>
      <c r="E55" s="7" t="s">
        <v>41</v>
      </c>
      <c r="F55" s="28">
        <v>22000</v>
      </c>
      <c r="G55" s="28">
        <v>0</v>
      </c>
      <c r="H55" s="13"/>
      <c r="I55" s="33"/>
      <c r="J55" s="23" t="s">
        <v>448</v>
      </c>
    </row>
    <row r="56" spans="1:10" ht="42" customHeight="1" x14ac:dyDescent="0.2">
      <c r="A56" s="5" t="s">
        <v>322</v>
      </c>
      <c r="B56" s="6" t="s">
        <v>334</v>
      </c>
      <c r="C56" s="8">
        <v>900</v>
      </c>
      <c r="D56" s="9">
        <v>90095</v>
      </c>
      <c r="E56" s="7" t="s">
        <v>39</v>
      </c>
      <c r="F56" s="28"/>
      <c r="G56" s="29">
        <v>150000</v>
      </c>
      <c r="H56" s="13">
        <v>150000</v>
      </c>
      <c r="I56" s="33">
        <f t="shared" si="0"/>
        <v>100</v>
      </c>
      <c r="J56" s="23" t="s">
        <v>563</v>
      </c>
    </row>
    <row r="57" spans="1:10" ht="38.25" x14ac:dyDescent="0.2">
      <c r="A57" s="7" t="s">
        <v>356</v>
      </c>
      <c r="B57" s="6" t="s">
        <v>389</v>
      </c>
      <c r="C57" s="8">
        <v>855</v>
      </c>
      <c r="D57" s="9">
        <v>85516</v>
      </c>
      <c r="E57" s="7" t="s">
        <v>212</v>
      </c>
      <c r="F57" s="28"/>
      <c r="G57" s="28">
        <v>33000</v>
      </c>
      <c r="H57" s="13">
        <v>33000</v>
      </c>
      <c r="I57" s="33">
        <f t="shared" si="0"/>
        <v>100</v>
      </c>
      <c r="J57" s="23" t="s">
        <v>449</v>
      </c>
    </row>
    <row r="58" spans="1:10" ht="45" customHeight="1" x14ac:dyDescent="0.2">
      <c r="A58" s="5" t="s">
        <v>348</v>
      </c>
      <c r="B58" s="6" t="s">
        <v>349</v>
      </c>
      <c r="C58" s="8">
        <v>900</v>
      </c>
      <c r="D58" s="9">
        <v>90095</v>
      </c>
      <c r="E58" s="7" t="s">
        <v>39</v>
      </c>
      <c r="F58" s="28"/>
      <c r="G58" s="29">
        <v>25427</v>
      </c>
      <c r="H58" s="13">
        <v>25390</v>
      </c>
      <c r="I58" s="33">
        <f t="shared" si="0"/>
        <v>99.854485389546539</v>
      </c>
      <c r="J58" s="23" t="s">
        <v>566</v>
      </c>
    </row>
    <row r="59" spans="1:10" s="22" customFormat="1" ht="25.5" x14ac:dyDescent="0.2">
      <c r="A59" s="7" t="s">
        <v>91</v>
      </c>
      <c r="B59" s="6" t="s">
        <v>92</v>
      </c>
      <c r="C59" s="8">
        <v>900</v>
      </c>
      <c r="D59" s="9">
        <v>90015</v>
      </c>
      <c r="E59" s="7" t="s">
        <v>41</v>
      </c>
      <c r="F59" s="28">
        <v>315000</v>
      </c>
      <c r="G59" s="28">
        <v>0</v>
      </c>
      <c r="H59" s="13"/>
      <c r="I59" s="33"/>
      <c r="J59" s="23" t="s">
        <v>564</v>
      </c>
    </row>
    <row r="60" spans="1:10" s="22" customFormat="1" ht="38.25" x14ac:dyDescent="0.2">
      <c r="A60" s="7" t="s">
        <v>159</v>
      </c>
      <c r="B60" s="6" t="s">
        <v>400</v>
      </c>
      <c r="C60" s="8">
        <v>900</v>
      </c>
      <c r="D60" s="9">
        <v>90095</v>
      </c>
      <c r="E60" s="7" t="s">
        <v>39</v>
      </c>
      <c r="F60" s="28">
        <v>30000</v>
      </c>
      <c r="G60" s="28">
        <v>13800</v>
      </c>
      <c r="H60" s="13">
        <v>13800</v>
      </c>
      <c r="I60" s="33">
        <f t="shared" si="0"/>
        <v>100</v>
      </c>
      <c r="J60" s="23" t="s">
        <v>565</v>
      </c>
    </row>
    <row r="61" spans="1:10" s="22" customFormat="1" ht="89.25" x14ac:dyDescent="0.2">
      <c r="A61" s="7" t="s">
        <v>160</v>
      </c>
      <c r="B61" s="6" t="s">
        <v>161</v>
      </c>
      <c r="C61" s="8">
        <v>600</v>
      </c>
      <c r="D61" s="9">
        <v>60016</v>
      </c>
      <c r="E61" s="7" t="s">
        <v>41</v>
      </c>
      <c r="F61" s="28">
        <v>15000</v>
      </c>
      <c r="G61" s="28">
        <v>15000</v>
      </c>
      <c r="H61" s="13">
        <v>14760</v>
      </c>
      <c r="I61" s="33">
        <f t="shared" si="0"/>
        <v>98.4</v>
      </c>
      <c r="J61" s="23" t="s">
        <v>567</v>
      </c>
    </row>
    <row r="62" spans="1:10" s="22" customFormat="1" ht="25.5" x14ac:dyDescent="0.2">
      <c r="A62" s="5" t="s">
        <v>162</v>
      </c>
      <c r="B62" s="6" t="s">
        <v>85</v>
      </c>
      <c r="C62" s="8">
        <v>754</v>
      </c>
      <c r="D62" s="9">
        <v>75416</v>
      </c>
      <c r="E62" s="7" t="s">
        <v>66</v>
      </c>
      <c r="F62" s="28">
        <v>18000</v>
      </c>
      <c r="G62" s="28">
        <v>17450</v>
      </c>
      <c r="H62" s="13">
        <v>17448.78</v>
      </c>
      <c r="I62" s="33">
        <f t="shared" si="0"/>
        <v>99.993008595988542</v>
      </c>
      <c r="J62" s="23" t="s">
        <v>450</v>
      </c>
    </row>
    <row r="63" spans="1:10" s="22" customFormat="1" ht="25.5" x14ac:dyDescent="0.2">
      <c r="A63" s="5" t="s">
        <v>163</v>
      </c>
      <c r="B63" s="6" t="s">
        <v>284</v>
      </c>
      <c r="C63" s="8">
        <v>754</v>
      </c>
      <c r="D63" s="9">
        <v>75411</v>
      </c>
      <c r="E63" s="7" t="s">
        <v>47</v>
      </c>
      <c r="F63" s="28">
        <v>11000</v>
      </c>
      <c r="G63" s="28">
        <v>8007</v>
      </c>
      <c r="H63" s="13">
        <v>8007</v>
      </c>
      <c r="I63" s="33">
        <f t="shared" si="0"/>
        <v>100</v>
      </c>
      <c r="J63" s="23" t="s">
        <v>451</v>
      </c>
    </row>
    <row r="64" spans="1:10" s="22" customFormat="1" ht="24.95" customHeight="1" x14ac:dyDescent="0.2">
      <c r="A64" s="42" t="s">
        <v>26</v>
      </c>
      <c r="B64" s="12" t="s">
        <v>6</v>
      </c>
      <c r="C64" s="55"/>
      <c r="D64" s="56"/>
      <c r="E64" s="56"/>
      <c r="F64" s="14">
        <v>1171500</v>
      </c>
      <c r="G64" s="14">
        <v>621840</v>
      </c>
      <c r="H64" s="14">
        <f>H65+H66+H67+H68+H69+H70+H71+H72+H73+H74+H75+H76+H77+H78</f>
        <v>560210.86</v>
      </c>
      <c r="I64" s="33">
        <f t="shared" si="0"/>
        <v>90.089228740512027</v>
      </c>
      <c r="J64" s="23"/>
    </row>
    <row r="65" spans="1:10" s="18" customFormat="1" ht="63.75" x14ac:dyDescent="0.2">
      <c r="A65" s="7" t="s">
        <v>164</v>
      </c>
      <c r="B65" s="6" t="s">
        <v>401</v>
      </c>
      <c r="C65" s="8">
        <v>900</v>
      </c>
      <c r="D65" s="9">
        <v>90095</v>
      </c>
      <c r="E65" s="7" t="s">
        <v>39</v>
      </c>
      <c r="F65" s="28">
        <v>30000</v>
      </c>
      <c r="G65" s="28">
        <v>21078</v>
      </c>
      <c r="H65" s="13">
        <v>21078</v>
      </c>
      <c r="I65" s="33">
        <f t="shared" si="0"/>
        <v>100</v>
      </c>
      <c r="J65" s="23" t="s">
        <v>568</v>
      </c>
    </row>
    <row r="66" spans="1:10" s="18" customFormat="1" ht="25.5" x14ac:dyDescent="0.2">
      <c r="A66" s="7" t="s">
        <v>165</v>
      </c>
      <c r="B66" s="6" t="s">
        <v>166</v>
      </c>
      <c r="C66" s="8">
        <v>926</v>
      </c>
      <c r="D66" s="9">
        <v>92601</v>
      </c>
      <c r="E66" s="7" t="s">
        <v>46</v>
      </c>
      <c r="F66" s="28">
        <v>70000</v>
      </c>
      <c r="G66" s="28">
        <v>70000</v>
      </c>
      <c r="H66" s="13">
        <v>56910.57</v>
      </c>
      <c r="I66" s="33">
        <f t="shared" si="0"/>
        <v>81.300814285714281</v>
      </c>
      <c r="J66" s="23" t="s">
        <v>452</v>
      </c>
    </row>
    <row r="67" spans="1:10" s="18" customFormat="1" ht="52.5" x14ac:dyDescent="0.2">
      <c r="A67" s="7" t="s">
        <v>167</v>
      </c>
      <c r="B67" s="6" t="s">
        <v>50</v>
      </c>
      <c r="C67" s="8">
        <v>801</v>
      </c>
      <c r="D67" s="9">
        <v>80195</v>
      </c>
      <c r="E67" s="7" t="s">
        <v>53</v>
      </c>
      <c r="F67" s="28">
        <v>155000</v>
      </c>
      <c r="G67" s="28">
        <v>155000</v>
      </c>
      <c r="H67" s="13">
        <v>154960.62</v>
      </c>
      <c r="I67" s="33">
        <f t="shared" si="0"/>
        <v>99.974593548387091</v>
      </c>
      <c r="J67" s="23" t="s">
        <v>533</v>
      </c>
    </row>
    <row r="68" spans="1:10" s="18" customFormat="1" ht="38.25" x14ac:dyDescent="0.2">
      <c r="A68" s="7" t="s">
        <v>168</v>
      </c>
      <c r="B68" s="6" t="s">
        <v>402</v>
      </c>
      <c r="C68" s="8">
        <v>600</v>
      </c>
      <c r="D68" s="9">
        <v>60016</v>
      </c>
      <c r="E68" s="7" t="s">
        <v>41</v>
      </c>
      <c r="F68" s="28">
        <v>56000</v>
      </c>
      <c r="G68" s="28">
        <v>50799</v>
      </c>
      <c r="H68" s="13">
        <v>50799</v>
      </c>
      <c r="I68" s="33">
        <f t="shared" si="0"/>
        <v>100</v>
      </c>
      <c r="J68" s="23" t="s">
        <v>453</v>
      </c>
    </row>
    <row r="69" spans="1:10" s="18" customFormat="1" ht="25.5" x14ac:dyDescent="0.2">
      <c r="A69" s="7" t="s">
        <v>169</v>
      </c>
      <c r="B69" s="6" t="s">
        <v>170</v>
      </c>
      <c r="C69" s="8">
        <v>900</v>
      </c>
      <c r="D69" s="9">
        <v>90015</v>
      </c>
      <c r="E69" s="7" t="s">
        <v>41</v>
      </c>
      <c r="F69" s="28">
        <v>12000</v>
      </c>
      <c r="G69" s="28">
        <v>11800</v>
      </c>
      <c r="H69" s="13">
        <v>11800</v>
      </c>
      <c r="I69" s="33">
        <f t="shared" si="0"/>
        <v>100</v>
      </c>
      <c r="J69" s="23" t="s">
        <v>495</v>
      </c>
    </row>
    <row r="70" spans="1:10" s="18" customFormat="1" ht="25.5" x14ac:dyDescent="0.2">
      <c r="A70" s="7" t="s">
        <v>48</v>
      </c>
      <c r="B70" s="6" t="s">
        <v>49</v>
      </c>
      <c r="C70" s="8">
        <v>921</v>
      </c>
      <c r="D70" s="9">
        <v>92109</v>
      </c>
      <c r="E70" s="7" t="s">
        <v>52</v>
      </c>
      <c r="F70" s="28">
        <v>11500</v>
      </c>
      <c r="G70" s="28">
        <v>11500</v>
      </c>
      <c r="H70" s="13">
        <v>11500</v>
      </c>
      <c r="I70" s="33">
        <f t="shared" ref="I70:I132" si="1">SUM(H70*100/G70)</f>
        <v>100</v>
      </c>
      <c r="J70" s="23" t="s">
        <v>454</v>
      </c>
    </row>
    <row r="71" spans="1:10" ht="51" x14ac:dyDescent="0.2">
      <c r="A71" s="7" t="s">
        <v>171</v>
      </c>
      <c r="B71" s="6" t="s">
        <v>403</v>
      </c>
      <c r="C71" s="8">
        <v>900</v>
      </c>
      <c r="D71" s="9">
        <v>90015</v>
      </c>
      <c r="E71" s="7" t="s">
        <v>41</v>
      </c>
      <c r="F71" s="28">
        <v>20000</v>
      </c>
      <c r="G71" s="28">
        <v>16950</v>
      </c>
      <c r="H71" s="13">
        <v>16950</v>
      </c>
      <c r="I71" s="33">
        <f t="shared" si="1"/>
        <v>100</v>
      </c>
      <c r="J71" s="23" t="s">
        <v>569</v>
      </c>
    </row>
    <row r="72" spans="1:10" ht="63.75" x14ac:dyDescent="0.2">
      <c r="A72" s="7" t="s">
        <v>93</v>
      </c>
      <c r="B72" s="6" t="s">
        <v>94</v>
      </c>
      <c r="C72" s="8">
        <v>600</v>
      </c>
      <c r="D72" s="9">
        <v>60016</v>
      </c>
      <c r="E72" s="7" t="s">
        <v>41</v>
      </c>
      <c r="F72" s="28">
        <v>352000</v>
      </c>
      <c r="G72" s="28">
        <v>35670</v>
      </c>
      <c r="H72" s="13">
        <v>35670</v>
      </c>
      <c r="I72" s="33">
        <f t="shared" si="1"/>
        <v>100</v>
      </c>
      <c r="J72" s="23" t="s">
        <v>570</v>
      </c>
    </row>
    <row r="73" spans="1:10" ht="25.5" x14ac:dyDescent="0.2">
      <c r="A73" s="7" t="s">
        <v>95</v>
      </c>
      <c r="B73" s="6" t="s">
        <v>96</v>
      </c>
      <c r="C73" s="8">
        <v>600</v>
      </c>
      <c r="D73" s="9">
        <v>60016</v>
      </c>
      <c r="E73" s="7" t="s">
        <v>41</v>
      </c>
      <c r="F73" s="28">
        <v>40000</v>
      </c>
      <c r="G73" s="28">
        <v>35583</v>
      </c>
      <c r="H73" s="13">
        <v>35582.68</v>
      </c>
      <c r="I73" s="33">
        <f t="shared" si="1"/>
        <v>99.999100694151707</v>
      </c>
      <c r="J73" s="23" t="s">
        <v>496</v>
      </c>
    </row>
    <row r="74" spans="1:10" ht="25.5" x14ac:dyDescent="0.2">
      <c r="A74" s="7" t="s">
        <v>172</v>
      </c>
      <c r="B74" s="6" t="s">
        <v>173</v>
      </c>
      <c r="C74" s="8">
        <v>600</v>
      </c>
      <c r="D74" s="9">
        <v>60016</v>
      </c>
      <c r="E74" s="7" t="s">
        <v>41</v>
      </c>
      <c r="F74" s="28">
        <v>35000</v>
      </c>
      <c r="G74" s="28">
        <v>0</v>
      </c>
      <c r="H74" s="13"/>
      <c r="I74" s="33"/>
      <c r="J74" s="23" t="s">
        <v>494</v>
      </c>
    </row>
    <row r="75" spans="1:10" ht="25.5" x14ac:dyDescent="0.2">
      <c r="A75" s="7" t="s">
        <v>174</v>
      </c>
      <c r="B75" s="6" t="s">
        <v>175</v>
      </c>
      <c r="C75" s="8">
        <v>900</v>
      </c>
      <c r="D75" s="9">
        <v>90095</v>
      </c>
      <c r="E75" s="7" t="s">
        <v>39</v>
      </c>
      <c r="F75" s="28">
        <v>15000</v>
      </c>
      <c r="G75" s="28">
        <v>2460</v>
      </c>
      <c r="H75" s="13">
        <v>2460</v>
      </c>
      <c r="I75" s="33">
        <f t="shared" si="1"/>
        <v>100</v>
      </c>
      <c r="J75" s="23" t="s">
        <v>455</v>
      </c>
    </row>
    <row r="76" spans="1:10" ht="51" x14ac:dyDescent="0.2">
      <c r="A76" s="7" t="s">
        <v>51</v>
      </c>
      <c r="B76" s="6" t="s">
        <v>619</v>
      </c>
      <c r="C76" s="8">
        <v>900</v>
      </c>
      <c r="D76" s="9">
        <v>90015</v>
      </c>
      <c r="E76" s="7" t="s">
        <v>41</v>
      </c>
      <c r="F76" s="28">
        <v>90000</v>
      </c>
      <c r="G76" s="28">
        <v>87000</v>
      </c>
      <c r="H76" s="13">
        <v>86999.99</v>
      </c>
      <c r="I76" s="33">
        <f t="shared" si="1"/>
        <v>99.999988505747126</v>
      </c>
      <c r="J76" s="23" t="s">
        <v>610</v>
      </c>
    </row>
    <row r="77" spans="1:10" ht="51" x14ac:dyDescent="0.2">
      <c r="A77" s="7" t="s">
        <v>438</v>
      </c>
      <c r="B77" s="6" t="s">
        <v>97</v>
      </c>
      <c r="C77" s="8">
        <v>600</v>
      </c>
      <c r="D77" s="9">
        <v>60016</v>
      </c>
      <c r="E77" s="7" t="s">
        <v>41</v>
      </c>
      <c r="F77" s="28">
        <v>100000</v>
      </c>
      <c r="G77" s="28">
        <v>80000</v>
      </c>
      <c r="H77" s="13">
        <v>31500</v>
      </c>
      <c r="I77" s="33">
        <f t="shared" si="1"/>
        <v>39.375</v>
      </c>
      <c r="J77" s="23" t="s">
        <v>456</v>
      </c>
    </row>
    <row r="78" spans="1:10" ht="76.5" x14ac:dyDescent="0.2">
      <c r="A78" s="7" t="s">
        <v>98</v>
      </c>
      <c r="B78" s="6" t="s">
        <v>99</v>
      </c>
      <c r="C78" s="8">
        <v>600</v>
      </c>
      <c r="D78" s="9">
        <v>60016</v>
      </c>
      <c r="E78" s="7" t="s">
        <v>41</v>
      </c>
      <c r="F78" s="28">
        <v>100000</v>
      </c>
      <c r="G78" s="28">
        <v>44000</v>
      </c>
      <c r="H78" s="13">
        <v>44000</v>
      </c>
      <c r="I78" s="33">
        <f t="shared" si="1"/>
        <v>100</v>
      </c>
      <c r="J78" s="23" t="s">
        <v>571</v>
      </c>
    </row>
    <row r="79" spans="1:10" ht="25.5" x14ac:dyDescent="0.2">
      <c r="A79" s="7" t="s">
        <v>100</v>
      </c>
      <c r="B79" s="6" t="s">
        <v>113</v>
      </c>
      <c r="C79" s="8">
        <v>900</v>
      </c>
      <c r="D79" s="9">
        <v>90015</v>
      </c>
      <c r="E79" s="7" t="s">
        <v>41</v>
      </c>
      <c r="F79" s="28">
        <v>60000</v>
      </c>
      <c r="G79" s="28">
        <v>0</v>
      </c>
      <c r="H79" s="13"/>
      <c r="I79" s="33"/>
      <c r="J79" s="23" t="s">
        <v>457</v>
      </c>
    </row>
    <row r="80" spans="1:10" ht="25.5" x14ac:dyDescent="0.2">
      <c r="A80" s="7" t="s">
        <v>176</v>
      </c>
      <c r="B80" s="6" t="s">
        <v>143</v>
      </c>
      <c r="C80" s="8">
        <v>926</v>
      </c>
      <c r="D80" s="9">
        <v>92601</v>
      </c>
      <c r="E80" s="7" t="s">
        <v>46</v>
      </c>
      <c r="F80" s="28">
        <v>25000</v>
      </c>
      <c r="G80" s="28">
        <v>0</v>
      </c>
      <c r="H80" s="13">
        <v>0</v>
      </c>
      <c r="I80" s="33"/>
      <c r="J80" s="23" t="s">
        <v>458</v>
      </c>
    </row>
    <row r="81" spans="1:10" s="22" customFormat="1" ht="24.95" customHeight="1" x14ac:dyDescent="0.2">
      <c r="A81" s="42" t="s">
        <v>27</v>
      </c>
      <c r="B81" s="12" t="s">
        <v>7</v>
      </c>
      <c r="C81" s="55"/>
      <c r="D81" s="56"/>
      <c r="E81" s="56"/>
      <c r="F81" s="14">
        <v>1550000</v>
      </c>
      <c r="G81" s="14">
        <v>1857306</v>
      </c>
      <c r="H81" s="14">
        <f>H82+H83+H84+H85+H86+H87+H88+H89+H90+H91+H92+H93+H94+H95+H96</f>
        <v>1846083.13</v>
      </c>
      <c r="I81" s="33">
        <f t="shared" si="1"/>
        <v>99.39574469688894</v>
      </c>
      <c r="J81" s="23"/>
    </row>
    <row r="82" spans="1:10" ht="25.5" x14ac:dyDescent="0.2">
      <c r="A82" s="7" t="s">
        <v>177</v>
      </c>
      <c r="B82" s="6" t="s">
        <v>178</v>
      </c>
      <c r="C82" s="8">
        <v>900</v>
      </c>
      <c r="D82" s="9">
        <v>90004</v>
      </c>
      <c r="E82" s="7" t="s">
        <v>39</v>
      </c>
      <c r="F82" s="28">
        <v>200000</v>
      </c>
      <c r="G82" s="28">
        <v>0</v>
      </c>
      <c r="H82" s="13"/>
      <c r="I82" s="33"/>
      <c r="J82" s="23" t="s">
        <v>459</v>
      </c>
    </row>
    <row r="83" spans="1:10" s="22" customFormat="1" ht="25.5" x14ac:dyDescent="0.2">
      <c r="A83" s="7" t="s">
        <v>179</v>
      </c>
      <c r="B83" s="6" t="s">
        <v>180</v>
      </c>
      <c r="C83" s="8">
        <v>900</v>
      </c>
      <c r="D83" s="9">
        <v>90095</v>
      </c>
      <c r="E83" s="7" t="s">
        <v>39</v>
      </c>
      <c r="F83" s="28">
        <v>5000</v>
      </c>
      <c r="G83" s="28">
        <v>0</v>
      </c>
      <c r="H83" s="13"/>
      <c r="I83" s="33"/>
      <c r="J83" s="23" t="s">
        <v>460</v>
      </c>
    </row>
    <row r="84" spans="1:10" s="22" customFormat="1" ht="25.5" x14ac:dyDescent="0.2">
      <c r="A84" s="7" t="s">
        <v>181</v>
      </c>
      <c r="B84" s="6" t="s">
        <v>296</v>
      </c>
      <c r="C84" s="8">
        <v>900</v>
      </c>
      <c r="D84" s="9">
        <v>90095</v>
      </c>
      <c r="E84" s="7" t="s">
        <v>39</v>
      </c>
      <c r="F84" s="28">
        <v>80000</v>
      </c>
      <c r="G84" s="28">
        <v>77786</v>
      </c>
      <c r="H84" s="13">
        <v>77785.2</v>
      </c>
      <c r="I84" s="33">
        <f t="shared" si="1"/>
        <v>99.998971537294622</v>
      </c>
      <c r="J84" s="23" t="s">
        <v>572</v>
      </c>
    </row>
    <row r="85" spans="1:10" s="22" customFormat="1" ht="71.25" customHeight="1" x14ac:dyDescent="0.2">
      <c r="A85" s="7" t="s">
        <v>182</v>
      </c>
      <c r="B85" s="6" t="s">
        <v>279</v>
      </c>
      <c r="C85" s="8">
        <v>853</v>
      </c>
      <c r="D85" s="9">
        <v>85395</v>
      </c>
      <c r="E85" s="7" t="s">
        <v>39</v>
      </c>
      <c r="F85" s="28">
        <v>60000</v>
      </c>
      <c r="G85" s="28">
        <v>110000</v>
      </c>
      <c r="H85" s="13">
        <v>109997.64</v>
      </c>
      <c r="I85" s="33">
        <f t="shared" si="1"/>
        <v>99.997854545454544</v>
      </c>
      <c r="J85" s="36" t="s">
        <v>611</v>
      </c>
    </row>
    <row r="86" spans="1:10" ht="63.75" x14ac:dyDescent="0.2">
      <c r="A86" s="5" t="s">
        <v>305</v>
      </c>
      <c r="B86" s="6" t="s">
        <v>306</v>
      </c>
      <c r="C86" s="8">
        <v>900</v>
      </c>
      <c r="D86" s="9">
        <v>90095</v>
      </c>
      <c r="E86" s="7" t="s">
        <v>39</v>
      </c>
      <c r="F86" s="28"/>
      <c r="G86" s="29">
        <v>200000</v>
      </c>
      <c r="H86" s="13">
        <v>200000</v>
      </c>
      <c r="I86" s="33">
        <f t="shared" si="1"/>
        <v>100</v>
      </c>
      <c r="J86" s="23" t="s">
        <v>536</v>
      </c>
    </row>
    <row r="87" spans="1:10" ht="51" x14ac:dyDescent="0.2">
      <c r="A87" s="5" t="s">
        <v>336</v>
      </c>
      <c r="B87" s="6" t="s">
        <v>337</v>
      </c>
      <c r="C87" s="8">
        <v>801</v>
      </c>
      <c r="D87" s="9">
        <v>80195</v>
      </c>
      <c r="E87" s="7" t="s">
        <v>338</v>
      </c>
      <c r="F87" s="28"/>
      <c r="G87" s="29">
        <v>20000</v>
      </c>
      <c r="H87" s="13">
        <v>20000</v>
      </c>
      <c r="I87" s="33">
        <f t="shared" si="1"/>
        <v>100</v>
      </c>
      <c r="J87" s="23" t="s">
        <v>612</v>
      </c>
    </row>
    <row r="88" spans="1:10" s="22" customFormat="1" ht="38.25" x14ac:dyDescent="0.2">
      <c r="A88" s="7" t="s">
        <v>183</v>
      </c>
      <c r="B88" s="6" t="s">
        <v>184</v>
      </c>
      <c r="C88" s="8">
        <v>926</v>
      </c>
      <c r="D88" s="9">
        <v>92601</v>
      </c>
      <c r="E88" s="7" t="s">
        <v>46</v>
      </c>
      <c r="F88" s="28">
        <v>25000</v>
      </c>
      <c r="G88" s="28">
        <v>30000</v>
      </c>
      <c r="H88" s="13">
        <v>24390.240000000002</v>
      </c>
      <c r="I88" s="33">
        <f t="shared" si="1"/>
        <v>81.300799999999995</v>
      </c>
      <c r="J88" s="23" t="s">
        <v>461</v>
      </c>
    </row>
    <row r="89" spans="1:10" ht="25.5" x14ac:dyDescent="0.2">
      <c r="A89" s="5" t="s">
        <v>339</v>
      </c>
      <c r="B89" s="6" t="s">
        <v>340</v>
      </c>
      <c r="C89" s="8">
        <v>801</v>
      </c>
      <c r="D89" s="9">
        <v>80195</v>
      </c>
      <c r="E89" s="7" t="s">
        <v>341</v>
      </c>
      <c r="F89" s="28"/>
      <c r="G89" s="29">
        <v>35000</v>
      </c>
      <c r="H89" s="13">
        <v>34999.99</v>
      </c>
      <c r="I89" s="33">
        <f t="shared" si="1"/>
        <v>99.999971428571428</v>
      </c>
      <c r="J89" s="23" t="s">
        <v>462</v>
      </c>
    </row>
    <row r="90" spans="1:10" s="22" customFormat="1" ht="102" x14ac:dyDescent="0.2">
      <c r="A90" s="7" t="s">
        <v>54</v>
      </c>
      <c r="B90" s="6" t="s">
        <v>55</v>
      </c>
      <c r="C90" s="8">
        <v>900</v>
      </c>
      <c r="D90" s="9">
        <v>90015</v>
      </c>
      <c r="E90" s="7" t="s">
        <v>41</v>
      </c>
      <c r="F90" s="28">
        <v>410000</v>
      </c>
      <c r="G90" s="28">
        <v>514520</v>
      </c>
      <c r="H90" s="13">
        <v>514519.82</v>
      </c>
      <c r="I90" s="33">
        <f t="shared" si="1"/>
        <v>99.999965015937178</v>
      </c>
      <c r="J90" s="23" t="s">
        <v>573</v>
      </c>
    </row>
    <row r="91" spans="1:10" s="22" customFormat="1" ht="25.5" x14ac:dyDescent="0.2">
      <c r="A91" s="7" t="s">
        <v>101</v>
      </c>
      <c r="B91" s="6" t="s">
        <v>404</v>
      </c>
      <c r="C91" s="8">
        <v>900</v>
      </c>
      <c r="D91" s="9">
        <v>90095</v>
      </c>
      <c r="E91" s="7" t="s">
        <v>39</v>
      </c>
      <c r="F91" s="28">
        <v>250000</v>
      </c>
      <c r="G91" s="28">
        <v>350000</v>
      </c>
      <c r="H91" s="13">
        <v>350000</v>
      </c>
      <c r="I91" s="33">
        <f t="shared" si="1"/>
        <v>100</v>
      </c>
      <c r="J91" s="23" t="s">
        <v>574</v>
      </c>
    </row>
    <row r="92" spans="1:10" ht="25.5" x14ac:dyDescent="0.2">
      <c r="A92" s="7" t="s">
        <v>185</v>
      </c>
      <c r="B92" s="6" t="s">
        <v>405</v>
      </c>
      <c r="C92" s="8">
        <v>900</v>
      </c>
      <c r="D92" s="9">
        <v>90095</v>
      </c>
      <c r="E92" s="7" t="s">
        <v>39</v>
      </c>
      <c r="F92" s="28">
        <v>40000</v>
      </c>
      <c r="G92" s="28">
        <v>40000</v>
      </c>
      <c r="H92" s="13">
        <v>40000</v>
      </c>
      <c r="I92" s="33">
        <f t="shared" si="1"/>
        <v>100</v>
      </c>
      <c r="J92" s="23" t="s">
        <v>575</v>
      </c>
    </row>
    <row r="93" spans="1:10" ht="51" x14ac:dyDescent="0.2">
      <c r="A93" s="7" t="s">
        <v>56</v>
      </c>
      <c r="B93" s="6" t="s">
        <v>406</v>
      </c>
      <c r="C93" s="8">
        <v>900</v>
      </c>
      <c r="D93" s="9">
        <v>90095</v>
      </c>
      <c r="E93" s="7" t="s">
        <v>39</v>
      </c>
      <c r="F93" s="28">
        <v>200000</v>
      </c>
      <c r="G93" s="28">
        <v>200000</v>
      </c>
      <c r="H93" s="13">
        <v>200000</v>
      </c>
      <c r="I93" s="33">
        <f t="shared" si="1"/>
        <v>100</v>
      </c>
      <c r="J93" s="23" t="s">
        <v>576</v>
      </c>
    </row>
    <row r="94" spans="1:10" ht="81" customHeight="1" x14ac:dyDescent="0.2">
      <c r="A94" s="7" t="s">
        <v>57</v>
      </c>
      <c r="B94" s="6" t="s">
        <v>407</v>
      </c>
      <c r="C94" s="8">
        <v>900</v>
      </c>
      <c r="D94" s="9">
        <v>90095</v>
      </c>
      <c r="E94" s="7" t="s">
        <v>39</v>
      </c>
      <c r="F94" s="28">
        <v>100000</v>
      </c>
      <c r="G94" s="28">
        <v>100000</v>
      </c>
      <c r="H94" s="13">
        <v>100000</v>
      </c>
      <c r="I94" s="33">
        <f t="shared" si="1"/>
        <v>100</v>
      </c>
      <c r="J94" s="23" t="s">
        <v>613</v>
      </c>
    </row>
    <row r="95" spans="1:10" ht="102" x14ac:dyDescent="0.2">
      <c r="A95" s="7" t="s">
        <v>58</v>
      </c>
      <c r="B95" s="6" t="s">
        <v>408</v>
      </c>
      <c r="C95" s="8">
        <v>900</v>
      </c>
      <c r="D95" s="9">
        <v>90095</v>
      </c>
      <c r="E95" s="7" t="s">
        <v>39</v>
      </c>
      <c r="F95" s="28">
        <v>150000</v>
      </c>
      <c r="G95" s="28">
        <v>150000</v>
      </c>
      <c r="H95" s="13">
        <v>150000</v>
      </c>
      <c r="I95" s="33">
        <f t="shared" si="1"/>
        <v>100</v>
      </c>
      <c r="J95" s="23" t="s">
        <v>628</v>
      </c>
    </row>
    <row r="96" spans="1:10" ht="25.5" x14ac:dyDescent="0.2">
      <c r="A96" s="7" t="s">
        <v>186</v>
      </c>
      <c r="B96" s="6" t="s">
        <v>143</v>
      </c>
      <c r="C96" s="8">
        <v>926</v>
      </c>
      <c r="D96" s="9">
        <v>92601</v>
      </c>
      <c r="E96" s="7" t="s">
        <v>46</v>
      </c>
      <c r="F96" s="28">
        <v>30000</v>
      </c>
      <c r="G96" s="28">
        <v>30000</v>
      </c>
      <c r="H96" s="13">
        <v>24390.240000000002</v>
      </c>
      <c r="I96" s="33">
        <f t="shared" si="1"/>
        <v>81.300799999999995</v>
      </c>
      <c r="J96" s="23" t="s">
        <v>497</v>
      </c>
    </row>
    <row r="97" spans="1:10" s="22" customFormat="1" ht="24.95" customHeight="1" x14ac:dyDescent="0.2">
      <c r="A97" s="42" t="s">
        <v>28</v>
      </c>
      <c r="B97" s="12" t="s">
        <v>8</v>
      </c>
      <c r="C97" s="55"/>
      <c r="D97" s="56"/>
      <c r="E97" s="56"/>
      <c r="F97" s="14">
        <v>265000</v>
      </c>
      <c r="G97" s="14">
        <v>362000</v>
      </c>
      <c r="H97" s="14">
        <f>H98+H99+H100+H101</f>
        <v>356788.84</v>
      </c>
      <c r="I97" s="33">
        <f t="shared" si="1"/>
        <v>98.560453038674027</v>
      </c>
      <c r="J97" s="23"/>
    </row>
    <row r="98" spans="1:10" ht="25.5" x14ac:dyDescent="0.2">
      <c r="A98" s="5" t="s">
        <v>342</v>
      </c>
      <c r="B98" s="6" t="s">
        <v>343</v>
      </c>
      <c r="C98" s="8">
        <v>921</v>
      </c>
      <c r="D98" s="9">
        <v>92109</v>
      </c>
      <c r="E98" s="7" t="s">
        <v>52</v>
      </c>
      <c r="F98" s="28"/>
      <c r="G98" s="29">
        <v>250000</v>
      </c>
      <c r="H98" s="13">
        <v>244795.04</v>
      </c>
      <c r="I98" s="33">
        <f t="shared" si="1"/>
        <v>97.918015999999994</v>
      </c>
      <c r="J98" s="23" t="s">
        <v>463</v>
      </c>
    </row>
    <row r="99" spans="1:10" ht="38.25" x14ac:dyDescent="0.2">
      <c r="A99" s="5" t="s">
        <v>187</v>
      </c>
      <c r="B99" s="6" t="s">
        <v>188</v>
      </c>
      <c r="C99" s="8">
        <v>801</v>
      </c>
      <c r="D99" s="9">
        <v>80195</v>
      </c>
      <c r="E99" s="7" t="s">
        <v>191</v>
      </c>
      <c r="F99" s="28">
        <v>60000</v>
      </c>
      <c r="G99" s="28">
        <v>95000</v>
      </c>
      <c r="H99" s="13">
        <v>94993.8</v>
      </c>
      <c r="I99" s="33">
        <f t="shared" si="1"/>
        <v>99.993473684210528</v>
      </c>
      <c r="J99" s="23" t="s">
        <v>489</v>
      </c>
    </row>
    <row r="100" spans="1:10" s="22" customFormat="1" ht="49.5" customHeight="1" x14ac:dyDescent="0.2">
      <c r="A100" s="5" t="s">
        <v>59</v>
      </c>
      <c r="B100" s="6" t="s">
        <v>409</v>
      </c>
      <c r="C100" s="8">
        <v>900</v>
      </c>
      <c r="D100" s="9">
        <v>90095</v>
      </c>
      <c r="E100" s="7" t="s">
        <v>39</v>
      </c>
      <c r="F100" s="28">
        <v>170000</v>
      </c>
      <c r="G100" s="28">
        <v>17000</v>
      </c>
      <c r="H100" s="13">
        <v>17000</v>
      </c>
      <c r="I100" s="33">
        <f t="shared" si="1"/>
        <v>100</v>
      </c>
      <c r="J100" s="23" t="s">
        <v>577</v>
      </c>
    </row>
    <row r="101" spans="1:10" s="22" customFormat="1" ht="25.5" x14ac:dyDescent="0.2">
      <c r="A101" s="5" t="s">
        <v>189</v>
      </c>
      <c r="B101" s="6" t="s">
        <v>190</v>
      </c>
      <c r="C101" s="8">
        <v>754</v>
      </c>
      <c r="D101" s="9">
        <v>75411</v>
      </c>
      <c r="E101" s="7" t="s">
        <v>47</v>
      </c>
      <c r="F101" s="28">
        <v>35000</v>
      </c>
      <c r="G101" s="28">
        <v>0</v>
      </c>
      <c r="H101" s="13">
        <v>0</v>
      </c>
      <c r="I101" s="33"/>
      <c r="J101" s="23" t="s">
        <v>464</v>
      </c>
    </row>
    <row r="102" spans="1:10" s="22" customFormat="1" ht="24.95" customHeight="1" x14ac:dyDescent="0.2">
      <c r="A102" s="42" t="s">
        <v>29</v>
      </c>
      <c r="B102" s="12" t="s">
        <v>9</v>
      </c>
      <c r="C102" s="55"/>
      <c r="D102" s="56"/>
      <c r="E102" s="56"/>
      <c r="F102" s="14">
        <v>620781</v>
      </c>
      <c r="G102" s="14">
        <v>804990</v>
      </c>
      <c r="H102" s="14">
        <f>H103+H104+H105+H106+H107+H108+H109+H110+H111+H112+H113+H114+H115</f>
        <v>788197.16</v>
      </c>
      <c r="I102" s="33">
        <f t="shared" si="1"/>
        <v>97.913907005055961</v>
      </c>
      <c r="J102" s="23"/>
    </row>
    <row r="103" spans="1:10" ht="103.5" x14ac:dyDescent="0.2">
      <c r="A103" s="5" t="s">
        <v>192</v>
      </c>
      <c r="B103" s="6" t="s">
        <v>193</v>
      </c>
      <c r="C103" s="8">
        <v>900</v>
      </c>
      <c r="D103" s="9">
        <v>90095</v>
      </c>
      <c r="E103" s="5" t="s">
        <v>39</v>
      </c>
      <c r="F103" s="30">
        <v>110000</v>
      </c>
      <c r="G103" s="30">
        <v>110000</v>
      </c>
      <c r="H103" s="13">
        <v>110000</v>
      </c>
      <c r="I103" s="33">
        <f t="shared" si="1"/>
        <v>100</v>
      </c>
      <c r="J103" s="23" t="s">
        <v>543</v>
      </c>
    </row>
    <row r="104" spans="1:10" ht="45.75" customHeight="1" x14ac:dyDescent="0.2">
      <c r="A104" s="5" t="s">
        <v>194</v>
      </c>
      <c r="B104" s="6" t="s">
        <v>294</v>
      </c>
      <c r="C104" s="8">
        <v>853</v>
      </c>
      <c r="D104" s="9">
        <v>85395</v>
      </c>
      <c r="E104" s="5" t="s">
        <v>199</v>
      </c>
      <c r="F104" s="30">
        <v>128581</v>
      </c>
      <c r="G104" s="30">
        <v>128581</v>
      </c>
      <c r="H104" s="13">
        <v>128581</v>
      </c>
      <c r="I104" s="33">
        <f t="shared" si="1"/>
        <v>100</v>
      </c>
      <c r="J104" s="23" t="s">
        <v>465</v>
      </c>
    </row>
    <row r="105" spans="1:10" ht="38.25" x14ac:dyDescent="0.2">
      <c r="A105" s="5" t="s">
        <v>350</v>
      </c>
      <c r="B105" s="6" t="s">
        <v>410</v>
      </c>
      <c r="C105" s="8">
        <v>900</v>
      </c>
      <c r="D105" s="9">
        <v>90095</v>
      </c>
      <c r="E105" s="7" t="s">
        <v>39</v>
      </c>
      <c r="F105" s="28"/>
      <c r="G105" s="29">
        <v>77000</v>
      </c>
      <c r="H105" s="13">
        <v>76998.080000000002</v>
      </c>
      <c r="I105" s="33">
        <f t="shared" si="1"/>
        <v>99.997506493506492</v>
      </c>
      <c r="J105" s="23" t="s">
        <v>466</v>
      </c>
    </row>
    <row r="106" spans="1:10" ht="39.75" x14ac:dyDescent="0.2">
      <c r="A106" s="5" t="s">
        <v>362</v>
      </c>
      <c r="B106" s="6" t="s">
        <v>411</v>
      </c>
      <c r="C106" s="8">
        <v>921</v>
      </c>
      <c r="D106" s="9">
        <v>92120</v>
      </c>
      <c r="E106" s="7" t="s">
        <v>39</v>
      </c>
      <c r="F106" s="28"/>
      <c r="G106" s="29">
        <v>35000</v>
      </c>
      <c r="H106" s="13">
        <v>34474.35</v>
      </c>
      <c r="I106" s="33">
        <f t="shared" si="1"/>
        <v>98.498142857142852</v>
      </c>
      <c r="J106" s="23" t="s">
        <v>578</v>
      </c>
    </row>
    <row r="107" spans="1:10" ht="27" x14ac:dyDescent="0.2">
      <c r="A107" s="5" t="s">
        <v>437</v>
      </c>
      <c r="B107" s="6" t="s">
        <v>375</v>
      </c>
      <c r="C107" s="8">
        <v>926</v>
      </c>
      <c r="D107" s="9">
        <v>92601</v>
      </c>
      <c r="E107" s="7" t="s">
        <v>46</v>
      </c>
      <c r="F107" s="28"/>
      <c r="G107" s="29">
        <v>9000</v>
      </c>
      <c r="H107" s="13">
        <v>8856</v>
      </c>
      <c r="I107" s="33">
        <f t="shared" si="1"/>
        <v>98.4</v>
      </c>
      <c r="J107" s="23" t="s">
        <v>528</v>
      </c>
    </row>
    <row r="108" spans="1:10" ht="38.25" x14ac:dyDescent="0.2">
      <c r="A108" s="5" t="s">
        <v>386</v>
      </c>
      <c r="B108" s="6" t="s">
        <v>412</v>
      </c>
      <c r="C108" s="8">
        <v>853</v>
      </c>
      <c r="D108" s="9">
        <v>85395</v>
      </c>
      <c r="E108" s="7" t="s">
        <v>274</v>
      </c>
      <c r="F108" s="28"/>
      <c r="G108" s="29">
        <v>40000</v>
      </c>
      <c r="H108" s="13">
        <v>33210.32</v>
      </c>
      <c r="I108" s="33">
        <f t="shared" si="1"/>
        <v>83.025800000000004</v>
      </c>
      <c r="J108" s="23" t="s">
        <v>467</v>
      </c>
    </row>
    <row r="109" spans="1:10" ht="78" x14ac:dyDescent="0.2">
      <c r="A109" s="5" t="s">
        <v>195</v>
      </c>
      <c r="B109" s="6" t="s">
        <v>413</v>
      </c>
      <c r="C109" s="8">
        <v>900</v>
      </c>
      <c r="D109" s="9">
        <v>90095</v>
      </c>
      <c r="E109" s="5" t="s">
        <v>39</v>
      </c>
      <c r="F109" s="30">
        <v>143877</v>
      </c>
      <c r="G109" s="30">
        <v>87374</v>
      </c>
      <c r="H109" s="13">
        <v>87373.14</v>
      </c>
      <c r="I109" s="33">
        <f t="shared" si="1"/>
        <v>99.999015725501863</v>
      </c>
      <c r="J109" s="23" t="s">
        <v>579</v>
      </c>
    </row>
    <row r="110" spans="1:10" ht="43.5" customHeight="1" x14ac:dyDescent="0.2">
      <c r="A110" s="5" t="s">
        <v>196</v>
      </c>
      <c r="B110" s="6" t="s">
        <v>197</v>
      </c>
      <c r="C110" s="8">
        <v>900</v>
      </c>
      <c r="D110" s="9">
        <v>90015</v>
      </c>
      <c r="E110" s="5" t="s">
        <v>41</v>
      </c>
      <c r="F110" s="30">
        <v>95123</v>
      </c>
      <c r="G110" s="30">
        <v>95123</v>
      </c>
      <c r="H110" s="13">
        <v>95123</v>
      </c>
      <c r="I110" s="33">
        <f t="shared" si="1"/>
        <v>100</v>
      </c>
      <c r="J110" s="23" t="s">
        <v>468</v>
      </c>
    </row>
    <row r="111" spans="1:10" s="22" customFormat="1" ht="51" x14ac:dyDescent="0.2">
      <c r="A111" s="5" t="s">
        <v>198</v>
      </c>
      <c r="B111" s="6" t="s">
        <v>414</v>
      </c>
      <c r="C111" s="8">
        <v>600</v>
      </c>
      <c r="D111" s="9">
        <v>60015</v>
      </c>
      <c r="E111" s="5" t="s">
        <v>41</v>
      </c>
      <c r="F111" s="30">
        <v>22000</v>
      </c>
      <c r="G111" s="30">
        <v>22000</v>
      </c>
      <c r="H111" s="13">
        <v>22000</v>
      </c>
      <c r="I111" s="33">
        <f t="shared" si="1"/>
        <v>100</v>
      </c>
      <c r="J111" s="23" t="s">
        <v>580</v>
      </c>
    </row>
    <row r="112" spans="1:10" ht="38.25" x14ac:dyDescent="0.2">
      <c r="A112" s="5" t="s">
        <v>369</v>
      </c>
      <c r="B112" s="6" t="s">
        <v>370</v>
      </c>
      <c r="C112" s="8">
        <v>900</v>
      </c>
      <c r="D112" s="9">
        <v>90004</v>
      </c>
      <c r="E112" s="7" t="s">
        <v>39</v>
      </c>
      <c r="F112" s="28"/>
      <c r="G112" s="29">
        <v>50000</v>
      </c>
      <c r="H112" s="13">
        <v>50000</v>
      </c>
      <c r="I112" s="33">
        <f t="shared" si="1"/>
        <v>100</v>
      </c>
      <c r="J112" s="23" t="s">
        <v>498</v>
      </c>
    </row>
    <row r="113" spans="1:10" ht="51" x14ac:dyDescent="0.2">
      <c r="A113" s="5" t="s">
        <v>60</v>
      </c>
      <c r="B113" s="6" t="s">
        <v>415</v>
      </c>
      <c r="C113" s="8">
        <v>900</v>
      </c>
      <c r="D113" s="9">
        <v>90095</v>
      </c>
      <c r="E113" s="5" t="s">
        <v>39</v>
      </c>
      <c r="F113" s="30">
        <v>100000</v>
      </c>
      <c r="G113" s="30">
        <v>49712</v>
      </c>
      <c r="H113" s="13">
        <v>49711.1</v>
      </c>
      <c r="I113" s="33">
        <f t="shared" si="1"/>
        <v>99.998189571934347</v>
      </c>
      <c r="J113" s="23" t="s">
        <v>469</v>
      </c>
    </row>
    <row r="114" spans="1:10" ht="38.25" x14ac:dyDescent="0.2">
      <c r="A114" s="5" t="s">
        <v>61</v>
      </c>
      <c r="B114" s="6" t="s">
        <v>62</v>
      </c>
      <c r="C114" s="8">
        <v>900</v>
      </c>
      <c r="D114" s="9">
        <v>90015</v>
      </c>
      <c r="E114" s="7" t="s">
        <v>41</v>
      </c>
      <c r="F114" s="30">
        <v>21200</v>
      </c>
      <c r="G114" s="30">
        <v>21200</v>
      </c>
      <c r="H114" s="13">
        <v>21155.31</v>
      </c>
      <c r="I114" s="33">
        <f t="shared" si="1"/>
        <v>99.789198113207547</v>
      </c>
      <c r="J114" s="23" t="s">
        <v>581</v>
      </c>
    </row>
    <row r="115" spans="1:10" ht="25.5" x14ac:dyDescent="0.2">
      <c r="A115" s="5" t="s">
        <v>353</v>
      </c>
      <c r="B115" s="6" t="s">
        <v>40</v>
      </c>
      <c r="C115" s="8">
        <v>754</v>
      </c>
      <c r="D115" s="9">
        <v>75405</v>
      </c>
      <c r="E115" s="7" t="s">
        <v>42</v>
      </c>
      <c r="F115" s="28"/>
      <c r="G115" s="29">
        <v>80000</v>
      </c>
      <c r="H115" s="13">
        <v>70714.86</v>
      </c>
      <c r="I115" s="33">
        <f t="shared" si="1"/>
        <v>88.393574999999998</v>
      </c>
      <c r="J115" s="23" t="s">
        <v>499</v>
      </c>
    </row>
    <row r="116" spans="1:10" s="22" customFormat="1" ht="24.95" customHeight="1" x14ac:dyDescent="0.2">
      <c r="A116" s="42" t="s">
        <v>30</v>
      </c>
      <c r="B116" s="12" t="s">
        <v>10</v>
      </c>
      <c r="C116" s="55"/>
      <c r="D116" s="56"/>
      <c r="E116" s="56"/>
      <c r="F116" s="14">
        <v>645000</v>
      </c>
      <c r="G116" s="14">
        <v>633960</v>
      </c>
      <c r="H116" s="14">
        <f>H117+H118+H119+H120+H121+H122+H123+H124+H125+H126+H127+H128</f>
        <v>611979.44999999995</v>
      </c>
      <c r="I116" s="33">
        <f t="shared" si="1"/>
        <v>96.532817527919732</v>
      </c>
      <c r="J116" s="23"/>
    </row>
    <row r="117" spans="1:10" ht="93.75" x14ac:dyDescent="0.2">
      <c r="A117" s="7" t="s">
        <v>200</v>
      </c>
      <c r="B117" s="6" t="s">
        <v>416</v>
      </c>
      <c r="C117" s="8">
        <v>853</v>
      </c>
      <c r="D117" s="9">
        <v>85395</v>
      </c>
      <c r="E117" s="7" t="s">
        <v>64</v>
      </c>
      <c r="F117" s="28">
        <v>80000</v>
      </c>
      <c r="G117" s="28">
        <v>80000</v>
      </c>
      <c r="H117" s="13">
        <v>79996.600000000006</v>
      </c>
      <c r="I117" s="33">
        <f t="shared" si="1"/>
        <v>99.995750000000015</v>
      </c>
      <c r="J117" s="23" t="s">
        <v>582</v>
      </c>
    </row>
    <row r="118" spans="1:10" ht="51" x14ac:dyDescent="0.2">
      <c r="A118" s="7" t="s">
        <v>201</v>
      </c>
      <c r="B118" s="6" t="s">
        <v>417</v>
      </c>
      <c r="C118" s="8">
        <v>900</v>
      </c>
      <c r="D118" s="9">
        <v>90095</v>
      </c>
      <c r="E118" s="7" t="s">
        <v>39</v>
      </c>
      <c r="F118" s="28">
        <v>102000</v>
      </c>
      <c r="G118" s="28">
        <v>102000</v>
      </c>
      <c r="H118" s="13">
        <v>101279.83</v>
      </c>
      <c r="I118" s="33">
        <f t="shared" si="1"/>
        <v>99.293950980392154</v>
      </c>
      <c r="J118" s="23" t="s">
        <v>501</v>
      </c>
    </row>
    <row r="119" spans="1:10" ht="25.5" x14ac:dyDescent="0.2">
      <c r="A119" s="5" t="s">
        <v>202</v>
      </c>
      <c r="B119" s="6" t="s">
        <v>203</v>
      </c>
      <c r="C119" s="8">
        <v>855</v>
      </c>
      <c r="D119" s="9">
        <v>85516</v>
      </c>
      <c r="E119" s="7" t="s">
        <v>212</v>
      </c>
      <c r="F119" s="28">
        <v>170000</v>
      </c>
      <c r="G119" s="28">
        <v>0</v>
      </c>
      <c r="H119" s="13"/>
      <c r="I119" s="33"/>
      <c r="J119" s="23" t="s">
        <v>470</v>
      </c>
    </row>
    <row r="120" spans="1:10" ht="43.5" customHeight="1" x14ac:dyDescent="0.2">
      <c r="A120" s="5" t="s">
        <v>202</v>
      </c>
      <c r="B120" s="6" t="s">
        <v>418</v>
      </c>
      <c r="C120" s="8">
        <v>855</v>
      </c>
      <c r="D120" s="9">
        <v>85516</v>
      </c>
      <c r="E120" s="7" t="s">
        <v>212</v>
      </c>
      <c r="F120" s="28"/>
      <c r="G120" s="28">
        <v>170000</v>
      </c>
      <c r="H120" s="13">
        <v>170000</v>
      </c>
      <c r="I120" s="33">
        <f t="shared" si="1"/>
        <v>100</v>
      </c>
      <c r="J120" s="23" t="s">
        <v>500</v>
      </c>
    </row>
    <row r="121" spans="1:10" ht="38.25" x14ac:dyDescent="0.2">
      <c r="A121" s="5" t="s">
        <v>285</v>
      </c>
      <c r="B121" s="6" t="s">
        <v>286</v>
      </c>
      <c r="C121" s="8">
        <v>801</v>
      </c>
      <c r="D121" s="9">
        <v>80195</v>
      </c>
      <c r="E121" s="7" t="s">
        <v>278</v>
      </c>
      <c r="F121" s="28">
        <v>100000</v>
      </c>
      <c r="G121" s="28">
        <v>0</v>
      </c>
      <c r="H121" s="13"/>
      <c r="I121" s="33"/>
      <c r="J121" s="23" t="s">
        <v>471</v>
      </c>
    </row>
    <row r="122" spans="1:10" ht="38.25" x14ac:dyDescent="0.2">
      <c r="A122" s="5" t="s">
        <v>372</v>
      </c>
      <c r="B122" s="6" t="s">
        <v>286</v>
      </c>
      <c r="C122" s="8">
        <v>801</v>
      </c>
      <c r="D122" s="9">
        <v>80195</v>
      </c>
      <c r="E122" s="7" t="s">
        <v>278</v>
      </c>
      <c r="F122" s="28"/>
      <c r="G122" s="28">
        <v>100000</v>
      </c>
      <c r="H122" s="13">
        <v>100000</v>
      </c>
      <c r="I122" s="33">
        <f t="shared" si="1"/>
        <v>100</v>
      </c>
      <c r="J122" s="23" t="s">
        <v>583</v>
      </c>
    </row>
    <row r="123" spans="1:10" ht="38.25" x14ac:dyDescent="0.2">
      <c r="A123" s="7" t="s">
        <v>204</v>
      </c>
      <c r="B123" s="6" t="s">
        <v>102</v>
      </c>
      <c r="C123" s="8">
        <v>926</v>
      </c>
      <c r="D123" s="9">
        <v>92601</v>
      </c>
      <c r="E123" s="7" t="s">
        <v>46</v>
      </c>
      <c r="F123" s="28">
        <v>35000</v>
      </c>
      <c r="G123" s="28">
        <v>35000</v>
      </c>
      <c r="H123" s="13">
        <v>28450</v>
      </c>
      <c r="I123" s="33">
        <f t="shared" si="1"/>
        <v>81.285714285714292</v>
      </c>
      <c r="J123" s="23" t="s">
        <v>584</v>
      </c>
    </row>
    <row r="124" spans="1:10" ht="38.25" x14ac:dyDescent="0.2">
      <c r="A124" s="7" t="s">
        <v>205</v>
      </c>
      <c r="B124" s="6" t="s">
        <v>206</v>
      </c>
      <c r="C124" s="8">
        <v>926</v>
      </c>
      <c r="D124" s="9">
        <v>92601</v>
      </c>
      <c r="E124" s="7" t="s">
        <v>46</v>
      </c>
      <c r="F124" s="28">
        <v>30000</v>
      </c>
      <c r="G124" s="28">
        <v>28960</v>
      </c>
      <c r="H124" s="13">
        <v>23538.36</v>
      </c>
      <c r="I124" s="33">
        <f t="shared" si="1"/>
        <v>81.278867403314919</v>
      </c>
      <c r="J124" s="23" t="s">
        <v>472</v>
      </c>
    </row>
    <row r="125" spans="1:10" ht="76.5" x14ac:dyDescent="0.2">
      <c r="A125" s="5" t="s">
        <v>207</v>
      </c>
      <c r="B125" s="6" t="s">
        <v>116</v>
      </c>
      <c r="C125" s="8">
        <v>801</v>
      </c>
      <c r="D125" s="9">
        <v>80195</v>
      </c>
      <c r="E125" s="7" t="s">
        <v>63</v>
      </c>
      <c r="F125" s="28">
        <v>18000</v>
      </c>
      <c r="G125" s="28">
        <v>18000</v>
      </c>
      <c r="H125" s="13">
        <v>18000</v>
      </c>
      <c r="I125" s="33">
        <f t="shared" si="1"/>
        <v>100</v>
      </c>
      <c r="J125" s="23" t="s">
        <v>490</v>
      </c>
    </row>
    <row r="126" spans="1:10" ht="51" x14ac:dyDescent="0.2">
      <c r="A126" s="7" t="s">
        <v>208</v>
      </c>
      <c r="B126" s="6" t="s">
        <v>209</v>
      </c>
      <c r="C126" s="8">
        <v>801</v>
      </c>
      <c r="D126" s="9">
        <v>80195</v>
      </c>
      <c r="E126" s="7" t="s">
        <v>65</v>
      </c>
      <c r="F126" s="28">
        <v>20000</v>
      </c>
      <c r="G126" s="28">
        <v>20000</v>
      </c>
      <c r="H126" s="13">
        <v>19999.8</v>
      </c>
      <c r="I126" s="33">
        <f t="shared" si="1"/>
        <v>99.998999999999995</v>
      </c>
      <c r="J126" s="23" t="s">
        <v>491</v>
      </c>
    </row>
    <row r="127" spans="1:10" ht="25.5" x14ac:dyDescent="0.2">
      <c r="A127" s="5" t="s">
        <v>210</v>
      </c>
      <c r="B127" s="6" t="s">
        <v>40</v>
      </c>
      <c r="C127" s="8">
        <v>754</v>
      </c>
      <c r="D127" s="9">
        <v>75405</v>
      </c>
      <c r="E127" s="7" t="s">
        <v>42</v>
      </c>
      <c r="F127" s="28">
        <v>70000</v>
      </c>
      <c r="G127" s="28">
        <v>80000</v>
      </c>
      <c r="H127" s="13">
        <v>70714.86</v>
      </c>
      <c r="I127" s="33">
        <f t="shared" si="1"/>
        <v>88.393574999999998</v>
      </c>
      <c r="J127" s="23" t="s">
        <v>499</v>
      </c>
    </row>
    <row r="128" spans="1:10" ht="25.5" x14ac:dyDescent="0.2">
      <c r="A128" s="5" t="s">
        <v>211</v>
      </c>
      <c r="B128" s="6" t="s">
        <v>190</v>
      </c>
      <c r="C128" s="8">
        <v>754</v>
      </c>
      <c r="D128" s="9">
        <v>75411</v>
      </c>
      <c r="E128" s="7" t="s">
        <v>47</v>
      </c>
      <c r="F128" s="28">
        <v>20000</v>
      </c>
      <c r="G128" s="28">
        <v>0</v>
      </c>
      <c r="H128" s="13"/>
      <c r="I128" s="33"/>
      <c r="J128" s="23" t="s">
        <v>473</v>
      </c>
    </row>
    <row r="129" spans="1:10" s="22" customFormat="1" ht="24.95" customHeight="1" x14ac:dyDescent="0.2">
      <c r="A129" s="42" t="s">
        <v>31</v>
      </c>
      <c r="B129" s="12" t="s">
        <v>11</v>
      </c>
      <c r="C129" s="55"/>
      <c r="D129" s="56"/>
      <c r="E129" s="56"/>
      <c r="F129" s="14">
        <v>499000</v>
      </c>
      <c r="G129" s="14">
        <v>609186</v>
      </c>
      <c r="H129" s="14">
        <f>H130+H131+H132+H133+H134+H135+H136+H137+H138+H139</f>
        <v>599093.82999999996</v>
      </c>
      <c r="I129" s="33">
        <f t="shared" si="1"/>
        <v>98.343335204682958</v>
      </c>
      <c r="J129" s="23"/>
    </row>
    <row r="130" spans="1:10" ht="25.5" x14ac:dyDescent="0.2">
      <c r="A130" s="7" t="s">
        <v>213</v>
      </c>
      <c r="B130" s="6" t="s">
        <v>275</v>
      </c>
      <c r="C130" s="8">
        <v>853</v>
      </c>
      <c r="D130" s="9">
        <v>85395</v>
      </c>
      <c r="E130" s="7" t="s">
        <v>67</v>
      </c>
      <c r="F130" s="28">
        <v>15000</v>
      </c>
      <c r="G130" s="28">
        <v>0</v>
      </c>
      <c r="H130" s="13"/>
      <c r="I130" s="33"/>
      <c r="J130" s="23" t="s">
        <v>459</v>
      </c>
    </row>
    <row r="131" spans="1:10" ht="63.75" x14ac:dyDescent="0.2">
      <c r="A131" s="7" t="s">
        <v>214</v>
      </c>
      <c r="B131" s="6" t="s">
        <v>118</v>
      </c>
      <c r="C131" s="8">
        <v>900</v>
      </c>
      <c r="D131" s="9">
        <v>90095</v>
      </c>
      <c r="E131" s="7" t="s">
        <v>39</v>
      </c>
      <c r="F131" s="28">
        <v>250000</v>
      </c>
      <c r="G131" s="28">
        <v>252407</v>
      </c>
      <c r="H131" s="13">
        <v>251600</v>
      </c>
      <c r="I131" s="33">
        <f t="shared" si="1"/>
        <v>99.680278280713296</v>
      </c>
      <c r="J131" s="23" t="s">
        <v>585</v>
      </c>
    </row>
    <row r="132" spans="1:10" ht="44.25" customHeight="1" x14ac:dyDescent="0.2">
      <c r="A132" s="5" t="s">
        <v>215</v>
      </c>
      <c r="B132" s="6" t="s">
        <v>86</v>
      </c>
      <c r="C132" s="8">
        <v>900</v>
      </c>
      <c r="D132" s="9">
        <v>90095</v>
      </c>
      <c r="E132" s="7" t="s">
        <v>39</v>
      </c>
      <c r="F132" s="28">
        <v>145000</v>
      </c>
      <c r="G132" s="28">
        <v>101679</v>
      </c>
      <c r="H132" s="13">
        <v>101678.98</v>
      </c>
      <c r="I132" s="33">
        <f t="shared" si="1"/>
        <v>99.999980330255013</v>
      </c>
      <c r="J132" s="23" t="s">
        <v>474</v>
      </c>
    </row>
    <row r="133" spans="1:10" ht="38.25" x14ac:dyDescent="0.2">
      <c r="A133" s="5" t="s">
        <v>344</v>
      </c>
      <c r="B133" s="6" t="s">
        <v>419</v>
      </c>
      <c r="C133" s="8">
        <v>926</v>
      </c>
      <c r="D133" s="9">
        <v>92601</v>
      </c>
      <c r="E133" s="7" t="s">
        <v>46</v>
      </c>
      <c r="F133" s="28"/>
      <c r="G133" s="29">
        <v>19100</v>
      </c>
      <c r="H133" s="13">
        <v>19099.990000000002</v>
      </c>
      <c r="I133" s="33">
        <f t="shared" ref="I133:I196" si="2">SUM(H133*100/G133)</f>
        <v>99.99994764397907</v>
      </c>
      <c r="J133" s="23" t="s">
        <v>475</v>
      </c>
    </row>
    <row r="134" spans="1:10" ht="51" x14ac:dyDescent="0.2">
      <c r="A134" s="5" t="s">
        <v>379</v>
      </c>
      <c r="B134" s="6" t="s">
        <v>380</v>
      </c>
      <c r="C134" s="8">
        <v>801</v>
      </c>
      <c r="D134" s="9">
        <v>80195</v>
      </c>
      <c r="E134" s="7" t="s">
        <v>383</v>
      </c>
      <c r="F134" s="28"/>
      <c r="G134" s="29">
        <v>25000</v>
      </c>
      <c r="H134" s="13">
        <v>25000</v>
      </c>
      <c r="I134" s="33">
        <f t="shared" si="2"/>
        <v>100</v>
      </c>
      <c r="J134" s="23" t="s">
        <v>502</v>
      </c>
    </row>
    <row r="135" spans="1:10" ht="38.25" x14ac:dyDescent="0.2">
      <c r="A135" s="5" t="s">
        <v>381</v>
      </c>
      <c r="B135" s="6" t="s">
        <v>382</v>
      </c>
      <c r="C135" s="8">
        <v>900</v>
      </c>
      <c r="D135" s="9">
        <v>90095</v>
      </c>
      <c r="E135" s="7" t="s">
        <v>39</v>
      </c>
      <c r="F135" s="28"/>
      <c r="G135" s="29">
        <v>10000</v>
      </c>
      <c r="H135" s="13">
        <v>10000</v>
      </c>
      <c r="I135" s="33">
        <f t="shared" si="2"/>
        <v>100</v>
      </c>
      <c r="J135" s="23" t="s">
        <v>476</v>
      </c>
    </row>
    <row r="136" spans="1:10" ht="25.5" x14ac:dyDescent="0.2">
      <c r="A136" s="5" t="s">
        <v>387</v>
      </c>
      <c r="B136" s="6" t="s">
        <v>388</v>
      </c>
      <c r="C136" s="8">
        <v>926</v>
      </c>
      <c r="D136" s="9">
        <v>92601</v>
      </c>
      <c r="E136" s="7" t="s">
        <v>46</v>
      </c>
      <c r="F136" s="28"/>
      <c r="G136" s="29">
        <v>32000</v>
      </c>
      <c r="H136" s="13">
        <v>32000</v>
      </c>
      <c r="I136" s="33">
        <f t="shared" si="2"/>
        <v>100</v>
      </c>
      <c r="J136" s="23" t="s">
        <v>477</v>
      </c>
    </row>
    <row r="137" spans="1:10" ht="38.25" x14ac:dyDescent="0.2">
      <c r="A137" s="5" t="s">
        <v>216</v>
      </c>
      <c r="B137" s="6" t="s">
        <v>217</v>
      </c>
      <c r="C137" s="8">
        <v>900</v>
      </c>
      <c r="D137" s="9">
        <v>90015</v>
      </c>
      <c r="E137" s="7" t="s">
        <v>41</v>
      </c>
      <c r="F137" s="28">
        <v>64000</v>
      </c>
      <c r="G137" s="28">
        <v>64000</v>
      </c>
      <c r="H137" s="13">
        <v>64000</v>
      </c>
      <c r="I137" s="33">
        <f t="shared" si="2"/>
        <v>100</v>
      </c>
      <c r="J137" s="23" t="s">
        <v>503</v>
      </c>
    </row>
    <row r="138" spans="1:10" ht="25.5" x14ac:dyDescent="0.2">
      <c r="A138" s="5" t="s">
        <v>218</v>
      </c>
      <c r="B138" s="6" t="s">
        <v>295</v>
      </c>
      <c r="C138" s="8">
        <v>851</v>
      </c>
      <c r="D138" s="9">
        <v>85117</v>
      </c>
      <c r="E138" s="7" t="s">
        <v>68</v>
      </c>
      <c r="F138" s="28">
        <v>25000</v>
      </c>
      <c r="G138" s="28">
        <v>25000</v>
      </c>
      <c r="H138" s="13">
        <v>25000</v>
      </c>
      <c r="I138" s="33">
        <f t="shared" si="2"/>
        <v>100</v>
      </c>
      <c r="J138" s="23" t="s">
        <v>478</v>
      </c>
    </row>
    <row r="139" spans="1:10" ht="25.5" x14ac:dyDescent="0.2">
      <c r="A139" s="5" t="s">
        <v>297</v>
      </c>
      <c r="B139" s="6" t="s">
        <v>40</v>
      </c>
      <c r="C139" s="8">
        <v>754</v>
      </c>
      <c r="D139" s="9">
        <v>75405</v>
      </c>
      <c r="E139" s="7" t="s">
        <v>42</v>
      </c>
      <c r="F139" s="28"/>
      <c r="G139" s="29">
        <v>80000</v>
      </c>
      <c r="H139" s="13">
        <v>70714.86</v>
      </c>
      <c r="I139" s="33">
        <f t="shared" si="2"/>
        <v>88.393574999999998</v>
      </c>
      <c r="J139" s="23" t="s">
        <v>499</v>
      </c>
    </row>
    <row r="140" spans="1:10" s="22" customFormat="1" ht="24.95" customHeight="1" x14ac:dyDescent="0.2">
      <c r="A140" s="43" t="s">
        <v>35</v>
      </c>
      <c r="B140" s="12" t="s">
        <v>12</v>
      </c>
      <c r="C140" s="55"/>
      <c r="D140" s="56"/>
      <c r="E140" s="56"/>
      <c r="F140" s="14">
        <v>1059585</v>
      </c>
      <c r="G140" s="14">
        <v>424828</v>
      </c>
      <c r="H140" s="14">
        <f>H141+H142+H143+H144+H145+H146+H147+H148+H149++H150+H151+H152</f>
        <v>424822.08999999997</v>
      </c>
      <c r="I140" s="33">
        <f t="shared" si="2"/>
        <v>99.998608848757613</v>
      </c>
      <c r="J140" s="23"/>
    </row>
    <row r="141" spans="1:10" s="18" customFormat="1" ht="38.25" x14ac:dyDescent="0.2">
      <c r="A141" s="7" t="s">
        <v>287</v>
      </c>
      <c r="B141" s="10" t="s">
        <v>288</v>
      </c>
      <c r="C141" s="5">
        <v>852</v>
      </c>
      <c r="D141" s="5">
        <v>85202</v>
      </c>
      <c r="E141" s="5" t="s">
        <v>78</v>
      </c>
      <c r="F141" s="13">
        <v>37500</v>
      </c>
      <c r="G141" s="13">
        <v>37500</v>
      </c>
      <c r="H141" s="13">
        <v>37494.29</v>
      </c>
      <c r="I141" s="33">
        <f t="shared" si="2"/>
        <v>99.984773333333337</v>
      </c>
      <c r="J141" s="23" t="s">
        <v>511</v>
      </c>
    </row>
    <row r="142" spans="1:10" s="18" customFormat="1" ht="38.25" x14ac:dyDescent="0.2">
      <c r="A142" s="7" t="s">
        <v>384</v>
      </c>
      <c r="B142" s="10" t="s">
        <v>385</v>
      </c>
      <c r="C142" s="5">
        <v>900</v>
      </c>
      <c r="D142" s="5">
        <v>90095</v>
      </c>
      <c r="E142" s="5" t="s">
        <v>39</v>
      </c>
      <c r="F142" s="13"/>
      <c r="G142" s="13">
        <v>4748</v>
      </c>
      <c r="H142" s="13">
        <v>4747.8</v>
      </c>
      <c r="I142" s="33">
        <f t="shared" si="2"/>
        <v>99.99578770008425</v>
      </c>
      <c r="J142" s="23" t="s">
        <v>479</v>
      </c>
    </row>
    <row r="143" spans="1:10" ht="51" x14ac:dyDescent="0.2">
      <c r="A143" s="7" t="s">
        <v>219</v>
      </c>
      <c r="B143" s="6" t="s">
        <v>420</v>
      </c>
      <c r="C143" s="8">
        <v>801</v>
      </c>
      <c r="D143" s="11">
        <v>80195</v>
      </c>
      <c r="E143" s="7" t="s">
        <v>228</v>
      </c>
      <c r="F143" s="28">
        <v>30000</v>
      </c>
      <c r="G143" s="28">
        <v>30000</v>
      </c>
      <c r="H143" s="13">
        <v>30000</v>
      </c>
      <c r="I143" s="33">
        <f t="shared" si="2"/>
        <v>100</v>
      </c>
      <c r="J143" s="23" t="s">
        <v>586</v>
      </c>
    </row>
    <row r="144" spans="1:10" ht="38.25" x14ac:dyDescent="0.2">
      <c r="A144" s="7" t="s">
        <v>220</v>
      </c>
      <c r="B144" s="6" t="s">
        <v>421</v>
      </c>
      <c r="C144" s="8">
        <v>900</v>
      </c>
      <c r="D144" s="9">
        <v>90015</v>
      </c>
      <c r="E144" s="7" t="s">
        <v>41</v>
      </c>
      <c r="F144" s="28">
        <v>80000</v>
      </c>
      <c r="G144" s="28">
        <v>56580</v>
      </c>
      <c r="H144" s="13">
        <v>56580</v>
      </c>
      <c r="I144" s="33">
        <f t="shared" si="2"/>
        <v>100</v>
      </c>
      <c r="J144" s="23" t="s">
        <v>587</v>
      </c>
    </row>
    <row r="145" spans="1:10" ht="38.25" x14ac:dyDescent="0.2">
      <c r="A145" s="7" t="s">
        <v>221</v>
      </c>
      <c r="B145" s="6" t="s">
        <v>620</v>
      </c>
      <c r="C145" s="8">
        <v>900</v>
      </c>
      <c r="D145" s="9">
        <v>90015</v>
      </c>
      <c r="E145" s="7" t="s">
        <v>41</v>
      </c>
      <c r="F145" s="28">
        <v>80000</v>
      </c>
      <c r="G145" s="28">
        <v>70000</v>
      </c>
      <c r="H145" s="13">
        <v>70000</v>
      </c>
      <c r="I145" s="33">
        <f t="shared" si="2"/>
        <v>100</v>
      </c>
      <c r="J145" s="23" t="s">
        <v>588</v>
      </c>
    </row>
    <row r="146" spans="1:10" ht="51" x14ac:dyDescent="0.2">
      <c r="A146" s="7" t="s">
        <v>222</v>
      </c>
      <c r="B146" s="6" t="s">
        <v>223</v>
      </c>
      <c r="C146" s="8">
        <v>600</v>
      </c>
      <c r="D146" s="9">
        <v>60017</v>
      </c>
      <c r="E146" s="7" t="s">
        <v>41</v>
      </c>
      <c r="F146" s="28">
        <v>160000</v>
      </c>
      <c r="G146" s="28">
        <v>0</v>
      </c>
      <c r="H146" s="13"/>
      <c r="I146" s="33"/>
      <c r="J146" s="23" t="s">
        <v>480</v>
      </c>
    </row>
    <row r="147" spans="1:10" ht="25.5" x14ac:dyDescent="0.2">
      <c r="A147" s="7" t="s">
        <v>289</v>
      </c>
      <c r="B147" s="6" t="s">
        <v>290</v>
      </c>
      <c r="C147" s="8">
        <v>921</v>
      </c>
      <c r="D147" s="9">
        <v>92118</v>
      </c>
      <c r="E147" s="7" t="s">
        <v>52</v>
      </c>
      <c r="F147" s="28">
        <v>35000</v>
      </c>
      <c r="G147" s="28">
        <v>35000</v>
      </c>
      <c r="H147" s="13">
        <v>35000</v>
      </c>
      <c r="I147" s="33">
        <f t="shared" si="2"/>
        <v>100</v>
      </c>
      <c r="J147" s="23" t="s">
        <v>614</v>
      </c>
    </row>
    <row r="148" spans="1:10" ht="25.5" x14ac:dyDescent="0.2">
      <c r="A148" s="7" t="s">
        <v>69</v>
      </c>
      <c r="B148" s="6" t="s">
        <v>70</v>
      </c>
      <c r="C148" s="8">
        <v>600</v>
      </c>
      <c r="D148" s="9">
        <v>60016</v>
      </c>
      <c r="E148" s="7" t="s">
        <v>41</v>
      </c>
      <c r="F148" s="28">
        <v>47085</v>
      </c>
      <c r="G148" s="28">
        <v>0</v>
      </c>
      <c r="H148" s="13"/>
      <c r="I148" s="33"/>
      <c r="J148" s="23" t="s">
        <v>512</v>
      </c>
    </row>
    <row r="149" spans="1:10" ht="38.25" x14ac:dyDescent="0.2">
      <c r="A149" s="7" t="s">
        <v>224</v>
      </c>
      <c r="B149" s="6" t="s">
        <v>422</v>
      </c>
      <c r="C149" s="8">
        <v>900</v>
      </c>
      <c r="D149" s="9">
        <v>90015</v>
      </c>
      <c r="E149" s="7" t="s">
        <v>41</v>
      </c>
      <c r="F149" s="28">
        <v>50000</v>
      </c>
      <c r="G149" s="28">
        <v>41000</v>
      </c>
      <c r="H149" s="13">
        <v>41000</v>
      </c>
      <c r="I149" s="33">
        <f t="shared" si="2"/>
        <v>100</v>
      </c>
      <c r="J149" s="23" t="s">
        <v>589</v>
      </c>
    </row>
    <row r="150" spans="1:10" ht="38.25" x14ac:dyDescent="0.2">
      <c r="A150" s="7" t="s">
        <v>225</v>
      </c>
      <c r="B150" s="6" t="s">
        <v>621</v>
      </c>
      <c r="C150" s="8">
        <v>600</v>
      </c>
      <c r="D150" s="9">
        <v>60016</v>
      </c>
      <c r="E150" s="7" t="s">
        <v>41</v>
      </c>
      <c r="F150" s="28">
        <v>90000</v>
      </c>
      <c r="G150" s="28">
        <v>0</v>
      </c>
      <c r="H150" s="13"/>
      <c r="I150" s="33"/>
      <c r="J150" s="23" t="s">
        <v>492</v>
      </c>
    </row>
    <row r="151" spans="1:10" ht="89.25" x14ac:dyDescent="0.2">
      <c r="A151" s="7" t="s">
        <v>103</v>
      </c>
      <c r="B151" s="6" t="s">
        <v>104</v>
      </c>
      <c r="C151" s="8">
        <v>900</v>
      </c>
      <c r="D151" s="9">
        <v>90095</v>
      </c>
      <c r="E151" s="7" t="s">
        <v>39</v>
      </c>
      <c r="F151" s="28">
        <v>150000</v>
      </c>
      <c r="G151" s="28">
        <v>150000</v>
      </c>
      <c r="H151" s="13">
        <v>150000</v>
      </c>
      <c r="I151" s="33">
        <f t="shared" si="2"/>
        <v>100</v>
      </c>
      <c r="J151" s="23" t="s">
        <v>590</v>
      </c>
    </row>
    <row r="152" spans="1:10" ht="51" x14ac:dyDescent="0.2">
      <c r="A152" s="7" t="s">
        <v>226</v>
      </c>
      <c r="B152" s="6" t="s">
        <v>227</v>
      </c>
      <c r="C152" s="8">
        <v>600</v>
      </c>
      <c r="D152" s="9">
        <v>60016</v>
      </c>
      <c r="E152" s="7" t="s">
        <v>41</v>
      </c>
      <c r="F152" s="28">
        <v>300000</v>
      </c>
      <c r="G152" s="28">
        <v>0</v>
      </c>
      <c r="H152" s="13"/>
      <c r="I152" s="33"/>
      <c r="J152" s="23" t="s">
        <v>481</v>
      </c>
    </row>
    <row r="153" spans="1:10" s="22" customFormat="1" ht="24.95" customHeight="1" x14ac:dyDescent="0.2">
      <c r="A153" s="43" t="s">
        <v>114</v>
      </c>
      <c r="B153" s="12" t="s">
        <v>13</v>
      </c>
      <c r="C153" s="55"/>
      <c r="D153" s="56"/>
      <c r="E153" s="56"/>
      <c r="F153" s="14">
        <v>1283497</v>
      </c>
      <c r="G153" s="14">
        <v>795683</v>
      </c>
      <c r="H153" s="14">
        <f>H154+H155+H156+H157+H158+H159+H160+H161+H162+H163+H164+H165+H166+H167</f>
        <v>792765.91999999993</v>
      </c>
      <c r="I153" s="33">
        <f t="shared" si="2"/>
        <v>99.633386662779017</v>
      </c>
      <c r="J153" s="23"/>
    </row>
    <row r="154" spans="1:10" s="22" customFormat="1" ht="25.5" x14ac:dyDescent="0.2">
      <c r="A154" s="7" t="s">
        <v>229</v>
      </c>
      <c r="B154" s="6" t="s">
        <v>230</v>
      </c>
      <c r="C154" s="8">
        <v>900</v>
      </c>
      <c r="D154" s="9">
        <v>90095</v>
      </c>
      <c r="E154" s="7" t="s">
        <v>39</v>
      </c>
      <c r="F154" s="28">
        <v>30000</v>
      </c>
      <c r="G154" s="28">
        <v>0</v>
      </c>
      <c r="H154" s="13"/>
      <c r="I154" s="33"/>
      <c r="J154" s="23" t="s">
        <v>513</v>
      </c>
    </row>
    <row r="155" spans="1:10" ht="25.5" x14ac:dyDescent="0.2">
      <c r="A155" s="7" t="s">
        <v>376</v>
      </c>
      <c r="B155" s="6" t="s">
        <v>377</v>
      </c>
      <c r="C155" s="8">
        <v>801</v>
      </c>
      <c r="D155" s="9">
        <v>80195</v>
      </c>
      <c r="E155" s="7" t="s">
        <v>378</v>
      </c>
      <c r="F155" s="28"/>
      <c r="G155" s="28">
        <v>5336</v>
      </c>
      <c r="H155" s="13">
        <v>5300</v>
      </c>
      <c r="I155" s="33">
        <f t="shared" si="2"/>
        <v>99.325337331334339</v>
      </c>
      <c r="J155" s="23" t="s">
        <v>514</v>
      </c>
    </row>
    <row r="156" spans="1:10" s="22" customFormat="1" ht="25.5" x14ac:dyDescent="0.2">
      <c r="A156" s="7" t="s">
        <v>71</v>
      </c>
      <c r="B156" s="6" t="s">
        <v>72</v>
      </c>
      <c r="C156" s="8">
        <v>600</v>
      </c>
      <c r="D156" s="9">
        <v>60016</v>
      </c>
      <c r="E156" s="7" t="s">
        <v>41</v>
      </c>
      <c r="F156" s="28">
        <v>163270</v>
      </c>
      <c r="G156" s="28">
        <v>0</v>
      </c>
      <c r="H156" s="13"/>
      <c r="I156" s="33"/>
      <c r="J156" s="23" t="s">
        <v>515</v>
      </c>
    </row>
    <row r="157" spans="1:10" s="22" customFormat="1" ht="76.5" x14ac:dyDescent="0.2">
      <c r="A157" s="7" t="s">
        <v>73</v>
      </c>
      <c r="B157" s="6" t="s">
        <v>74</v>
      </c>
      <c r="C157" s="8">
        <v>600</v>
      </c>
      <c r="D157" s="9">
        <v>60017</v>
      </c>
      <c r="E157" s="7" t="s">
        <v>41</v>
      </c>
      <c r="F157" s="28">
        <v>100000</v>
      </c>
      <c r="G157" s="28">
        <v>100000</v>
      </c>
      <c r="H157" s="13">
        <v>100000</v>
      </c>
      <c r="I157" s="33">
        <f t="shared" si="2"/>
        <v>100</v>
      </c>
      <c r="J157" s="23" t="s">
        <v>516</v>
      </c>
    </row>
    <row r="158" spans="1:10" s="22" customFormat="1" ht="38.25" x14ac:dyDescent="0.2">
      <c r="A158" s="7" t="s">
        <v>75</v>
      </c>
      <c r="B158" s="6" t="s">
        <v>423</v>
      </c>
      <c r="C158" s="8">
        <v>600</v>
      </c>
      <c r="D158" s="9">
        <v>60016</v>
      </c>
      <c r="E158" s="7" t="s">
        <v>41</v>
      </c>
      <c r="F158" s="28">
        <v>80000</v>
      </c>
      <c r="G158" s="28">
        <v>0</v>
      </c>
      <c r="H158" s="13"/>
      <c r="I158" s="33"/>
      <c r="J158" s="23" t="s">
        <v>591</v>
      </c>
    </row>
    <row r="159" spans="1:10" s="22" customFormat="1" ht="25.5" x14ac:dyDescent="0.2">
      <c r="A159" s="7" t="s">
        <v>105</v>
      </c>
      <c r="B159" s="6" t="s">
        <v>106</v>
      </c>
      <c r="C159" s="8">
        <v>600</v>
      </c>
      <c r="D159" s="9">
        <v>60016</v>
      </c>
      <c r="E159" s="7" t="s">
        <v>41</v>
      </c>
      <c r="F159" s="28">
        <v>300000</v>
      </c>
      <c r="G159" s="28">
        <v>77600</v>
      </c>
      <c r="H159" s="13">
        <v>77600</v>
      </c>
      <c r="I159" s="33">
        <f t="shared" si="2"/>
        <v>100</v>
      </c>
      <c r="J159" s="37" t="s">
        <v>538</v>
      </c>
    </row>
    <row r="160" spans="1:10" s="22" customFormat="1" ht="38.25" x14ac:dyDescent="0.2">
      <c r="A160" s="7" t="s">
        <v>231</v>
      </c>
      <c r="B160" s="6" t="s">
        <v>232</v>
      </c>
      <c r="C160" s="8">
        <v>900</v>
      </c>
      <c r="D160" s="9">
        <v>90015</v>
      </c>
      <c r="E160" s="7" t="s">
        <v>41</v>
      </c>
      <c r="F160" s="28">
        <v>60000</v>
      </c>
      <c r="G160" s="28">
        <v>60000</v>
      </c>
      <c r="H160" s="13">
        <v>60000</v>
      </c>
      <c r="I160" s="33">
        <f t="shared" si="2"/>
        <v>100</v>
      </c>
      <c r="J160" s="23" t="s">
        <v>592</v>
      </c>
    </row>
    <row r="161" spans="1:10" s="22" customFormat="1" ht="89.25" x14ac:dyDescent="0.2">
      <c r="A161" s="7" t="s">
        <v>107</v>
      </c>
      <c r="B161" s="6" t="s">
        <v>424</v>
      </c>
      <c r="C161" s="8">
        <v>900</v>
      </c>
      <c r="D161" s="9">
        <v>90095</v>
      </c>
      <c r="E161" s="7" t="s">
        <v>39</v>
      </c>
      <c r="F161" s="28">
        <v>119271</v>
      </c>
      <c r="G161" s="28">
        <v>119271</v>
      </c>
      <c r="H161" s="13">
        <v>119262.17</v>
      </c>
      <c r="I161" s="33">
        <f t="shared" si="2"/>
        <v>99.99259669156794</v>
      </c>
      <c r="J161" s="23" t="s">
        <v>517</v>
      </c>
    </row>
    <row r="162" spans="1:10" ht="105" x14ac:dyDescent="0.2">
      <c r="A162" s="7" t="s">
        <v>233</v>
      </c>
      <c r="B162" s="6" t="s">
        <v>234</v>
      </c>
      <c r="C162" s="8">
        <v>600</v>
      </c>
      <c r="D162" s="9">
        <v>60015</v>
      </c>
      <c r="E162" s="7" t="s">
        <v>41</v>
      </c>
      <c r="F162" s="28">
        <v>78000</v>
      </c>
      <c r="G162" s="28">
        <v>63830</v>
      </c>
      <c r="H162" s="13">
        <v>63828.800000000003</v>
      </c>
      <c r="I162" s="33">
        <f t="shared" si="2"/>
        <v>99.998120006266646</v>
      </c>
      <c r="J162" s="23" t="s">
        <v>534</v>
      </c>
    </row>
    <row r="163" spans="1:10" ht="38.25" x14ac:dyDescent="0.2">
      <c r="A163" s="7" t="s">
        <v>235</v>
      </c>
      <c r="B163" s="6" t="s">
        <v>236</v>
      </c>
      <c r="C163" s="8">
        <v>900</v>
      </c>
      <c r="D163" s="9">
        <v>90015</v>
      </c>
      <c r="E163" s="7" t="s">
        <v>41</v>
      </c>
      <c r="F163" s="28">
        <v>70000</v>
      </c>
      <c r="G163" s="28">
        <v>52880</v>
      </c>
      <c r="H163" s="13">
        <v>52878</v>
      </c>
      <c r="I163" s="33">
        <f t="shared" si="2"/>
        <v>99.996217851739786</v>
      </c>
      <c r="J163" s="23" t="s">
        <v>593</v>
      </c>
    </row>
    <row r="164" spans="1:10" ht="66.75" x14ac:dyDescent="0.2">
      <c r="A164" s="7" t="s">
        <v>237</v>
      </c>
      <c r="B164" s="6" t="s">
        <v>238</v>
      </c>
      <c r="C164" s="8">
        <v>600</v>
      </c>
      <c r="D164" s="9">
        <v>60015</v>
      </c>
      <c r="E164" s="7" t="s">
        <v>41</v>
      </c>
      <c r="F164" s="28">
        <v>22000</v>
      </c>
      <c r="G164" s="28">
        <v>23860</v>
      </c>
      <c r="H164" s="13">
        <v>23857.5</v>
      </c>
      <c r="I164" s="33">
        <f t="shared" si="2"/>
        <v>99.989522212908639</v>
      </c>
      <c r="J164" s="23" t="s">
        <v>542</v>
      </c>
    </row>
    <row r="165" spans="1:10" ht="38.25" x14ac:dyDescent="0.2">
      <c r="A165" s="5" t="s">
        <v>239</v>
      </c>
      <c r="B165" s="6" t="s">
        <v>425</v>
      </c>
      <c r="C165" s="8">
        <v>900</v>
      </c>
      <c r="D165" s="9">
        <v>90095</v>
      </c>
      <c r="E165" s="7" t="s">
        <v>39</v>
      </c>
      <c r="F165" s="28">
        <v>155956</v>
      </c>
      <c r="G165" s="28">
        <v>155956</v>
      </c>
      <c r="H165" s="13">
        <v>155956</v>
      </c>
      <c r="I165" s="33">
        <f t="shared" si="2"/>
        <v>100</v>
      </c>
      <c r="J165" s="23" t="s">
        <v>594</v>
      </c>
    </row>
    <row r="166" spans="1:10" ht="38.25" x14ac:dyDescent="0.2">
      <c r="A166" s="7" t="s">
        <v>240</v>
      </c>
      <c r="B166" s="6" t="s">
        <v>426</v>
      </c>
      <c r="C166" s="8">
        <v>900</v>
      </c>
      <c r="D166" s="9">
        <v>90015</v>
      </c>
      <c r="E166" s="7" t="s">
        <v>41</v>
      </c>
      <c r="F166" s="28">
        <v>105000</v>
      </c>
      <c r="G166" s="28">
        <v>131510</v>
      </c>
      <c r="H166" s="13">
        <v>128643.45</v>
      </c>
      <c r="I166" s="33">
        <f t="shared" si="2"/>
        <v>97.820279826629147</v>
      </c>
      <c r="J166" s="23" t="s">
        <v>595</v>
      </c>
    </row>
    <row r="167" spans="1:10" ht="102" x14ac:dyDescent="0.2">
      <c r="A167" s="7" t="s">
        <v>308</v>
      </c>
      <c r="B167" s="6" t="s">
        <v>427</v>
      </c>
      <c r="C167" s="8">
        <v>900</v>
      </c>
      <c r="D167" s="9">
        <v>90015</v>
      </c>
      <c r="E167" s="7" t="s">
        <v>41</v>
      </c>
      <c r="F167" s="28"/>
      <c r="G167" s="28">
        <v>5440</v>
      </c>
      <c r="H167" s="13">
        <v>5440</v>
      </c>
      <c r="I167" s="33">
        <f t="shared" si="2"/>
        <v>100</v>
      </c>
      <c r="J167" s="23" t="s">
        <v>596</v>
      </c>
    </row>
    <row r="168" spans="1:10" s="1" customFormat="1" ht="24.95" customHeight="1" x14ac:dyDescent="0.2">
      <c r="A168" s="43" t="s">
        <v>115</v>
      </c>
      <c r="B168" s="12" t="s">
        <v>14</v>
      </c>
      <c r="C168" s="69"/>
      <c r="D168" s="70"/>
      <c r="E168" s="70"/>
      <c r="F168" s="14">
        <v>300000</v>
      </c>
      <c r="G168" s="14">
        <v>326311</v>
      </c>
      <c r="H168" s="14">
        <f>H169+H170</f>
        <v>326089.73</v>
      </c>
      <c r="I168" s="33">
        <f t="shared" si="2"/>
        <v>99.93219045634379</v>
      </c>
      <c r="J168" s="23"/>
    </row>
    <row r="169" spans="1:10" ht="76.5" x14ac:dyDescent="0.2">
      <c r="A169" s="7" t="s">
        <v>241</v>
      </c>
      <c r="B169" s="6" t="s">
        <v>76</v>
      </c>
      <c r="C169" s="8">
        <v>900</v>
      </c>
      <c r="D169" s="9">
        <v>90095</v>
      </c>
      <c r="E169" s="7" t="s">
        <v>39</v>
      </c>
      <c r="F169" s="28">
        <v>250000</v>
      </c>
      <c r="G169" s="28">
        <v>250000</v>
      </c>
      <c r="H169" s="13">
        <v>249780</v>
      </c>
      <c r="I169" s="33">
        <f t="shared" si="2"/>
        <v>99.912000000000006</v>
      </c>
      <c r="J169" s="23" t="s">
        <v>482</v>
      </c>
    </row>
    <row r="170" spans="1:10" ht="76.5" x14ac:dyDescent="0.2">
      <c r="A170" s="5" t="s">
        <v>242</v>
      </c>
      <c r="B170" s="6" t="s">
        <v>77</v>
      </c>
      <c r="C170" s="8">
        <v>900</v>
      </c>
      <c r="D170" s="9">
        <v>90095</v>
      </c>
      <c r="E170" s="7" t="s">
        <v>39</v>
      </c>
      <c r="F170" s="28">
        <v>50000</v>
      </c>
      <c r="G170" s="28">
        <v>76311</v>
      </c>
      <c r="H170" s="13">
        <v>76309.73</v>
      </c>
      <c r="I170" s="33">
        <f t="shared" si="2"/>
        <v>99.998335757623408</v>
      </c>
      <c r="J170" s="23" t="s">
        <v>623</v>
      </c>
    </row>
    <row r="171" spans="1:10" s="22" customFormat="1" ht="24.95" customHeight="1" x14ac:dyDescent="0.2">
      <c r="A171" s="42" t="s">
        <v>32</v>
      </c>
      <c r="B171" s="12" t="s">
        <v>15</v>
      </c>
      <c r="C171" s="55"/>
      <c r="D171" s="56"/>
      <c r="E171" s="56"/>
      <c r="F171" s="14">
        <v>793421</v>
      </c>
      <c r="G171" s="14">
        <v>1105357</v>
      </c>
      <c r="H171" s="14">
        <f>H172+H173+H174+H175+H176+H177+H178+H179+H180+H181+H182</f>
        <v>1043713.3</v>
      </c>
      <c r="I171" s="33">
        <f t="shared" si="2"/>
        <v>94.423186355177563</v>
      </c>
      <c r="J171" s="23"/>
    </row>
    <row r="172" spans="1:10" ht="38.25" x14ac:dyDescent="0.2">
      <c r="A172" s="7" t="s">
        <v>243</v>
      </c>
      <c r="B172" s="6" t="s">
        <v>244</v>
      </c>
      <c r="C172" s="8">
        <v>600</v>
      </c>
      <c r="D172" s="9">
        <v>60017</v>
      </c>
      <c r="E172" s="7" t="s">
        <v>41</v>
      </c>
      <c r="F172" s="28">
        <v>70000</v>
      </c>
      <c r="G172" s="28">
        <v>61500</v>
      </c>
      <c r="H172" s="13">
        <v>0</v>
      </c>
      <c r="I172" s="33">
        <f t="shared" si="2"/>
        <v>0</v>
      </c>
      <c r="J172" s="23" t="s">
        <v>518</v>
      </c>
    </row>
    <row r="173" spans="1:10" ht="25.5" x14ac:dyDescent="0.2">
      <c r="A173" s="7" t="s">
        <v>245</v>
      </c>
      <c r="B173" s="6" t="s">
        <v>246</v>
      </c>
      <c r="C173" s="8">
        <v>600</v>
      </c>
      <c r="D173" s="9">
        <v>60016</v>
      </c>
      <c r="E173" s="7" t="s">
        <v>41</v>
      </c>
      <c r="F173" s="28">
        <v>80000</v>
      </c>
      <c r="G173" s="28">
        <v>0</v>
      </c>
      <c r="H173" s="13"/>
      <c r="I173" s="33"/>
      <c r="J173" s="23" t="s">
        <v>519</v>
      </c>
    </row>
    <row r="174" spans="1:10" ht="25.5" x14ac:dyDescent="0.2">
      <c r="A174" s="7" t="s">
        <v>247</v>
      </c>
      <c r="B174" s="6" t="s">
        <v>248</v>
      </c>
      <c r="C174" s="8">
        <v>900</v>
      </c>
      <c r="D174" s="9">
        <v>90095</v>
      </c>
      <c r="E174" s="7" t="s">
        <v>39</v>
      </c>
      <c r="F174" s="28">
        <v>90421</v>
      </c>
      <c r="G174" s="28">
        <v>0</v>
      </c>
      <c r="H174" s="13"/>
      <c r="I174" s="33"/>
      <c r="J174" s="23" t="s">
        <v>541</v>
      </c>
    </row>
    <row r="175" spans="1:10" ht="25.5" x14ac:dyDescent="0.2">
      <c r="A175" s="7" t="s">
        <v>249</v>
      </c>
      <c r="B175" s="6" t="s">
        <v>250</v>
      </c>
      <c r="C175" s="8">
        <v>900</v>
      </c>
      <c r="D175" s="9">
        <v>90095</v>
      </c>
      <c r="E175" s="7" t="s">
        <v>39</v>
      </c>
      <c r="F175" s="28">
        <v>20000</v>
      </c>
      <c r="G175" s="28">
        <v>20000</v>
      </c>
      <c r="H175" s="13">
        <v>19999.8</v>
      </c>
      <c r="I175" s="33">
        <f t="shared" si="2"/>
        <v>99.998999999999995</v>
      </c>
      <c r="J175" s="23" t="s">
        <v>483</v>
      </c>
    </row>
    <row r="176" spans="1:10" ht="127.5" x14ac:dyDescent="0.2">
      <c r="A176" s="7" t="s">
        <v>251</v>
      </c>
      <c r="B176" s="6" t="s">
        <v>109</v>
      </c>
      <c r="C176" s="8">
        <v>900</v>
      </c>
      <c r="D176" s="9">
        <v>90095</v>
      </c>
      <c r="E176" s="7" t="s">
        <v>39</v>
      </c>
      <c r="F176" s="28">
        <v>400000</v>
      </c>
      <c r="G176" s="28">
        <v>682194</v>
      </c>
      <c r="H176" s="13">
        <v>682194</v>
      </c>
      <c r="I176" s="33">
        <f t="shared" si="2"/>
        <v>100</v>
      </c>
      <c r="J176" s="23" t="s">
        <v>597</v>
      </c>
    </row>
    <row r="177" spans="1:10" ht="38.25" x14ac:dyDescent="0.2">
      <c r="A177" s="5" t="s">
        <v>298</v>
      </c>
      <c r="B177" s="6" t="s">
        <v>299</v>
      </c>
      <c r="C177" s="8">
        <v>900</v>
      </c>
      <c r="D177" s="9">
        <v>90015</v>
      </c>
      <c r="E177" s="7" t="s">
        <v>41</v>
      </c>
      <c r="F177" s="28"/>
      <c r="G177" s="29">
        <v>55974</v>
      </c>
      <c r="H177" s="13">
        <v>55973.61</v>
      </c>
      <c r="I177" s="33">
        <f t="shared" si="2"/>
        <v>99.999303247936538</v>
      </c>
      <c r="J177" s="23" t="s">
        <v>615</v>
      </c>
    </row>
    <row r="178" spans="1:10" ht="76.5" x14ac:dyDescent="0.2">
      <c r="A178" s="5" t="s">
        <v>354</v>
      </c>
      <c r="B178" s="6" t="s">
        <v>355</v>
      </c>
      <c r="C178" s="8">
        <v>600</v>
      </c>
      <c r="D178" s="9">
        <v>60095</v>
      </c>
      <c r="E178" s="7" t="s">
        <v>41</v>
      </c>
      <c r="F178" s="28"/>
      <c r="G178" s="29">
        <v>48585</v>
      </c>
      <c r="H178" s="13">
        <v>48585</v>
      </c>
      <c r="I178" s="33">
        <f t="shared" si="2"/>
        <v>100</v>
      </c>
      <c r="J178" s="38" t="s">
        <v>539</v>
      </c>
    </row>
    <row r="179" spans="1:10" ht="25.5" x14ac:dyDescent="0.2">
      <c r="A179" s="7" t="s">
        <v>309</v>
      </c>
      <c r="B179" s="6" t="s">
        <v>248</v>
      </c>
      <c r="C179" s="8">
        <v>853</v>
      </c>
      <c r="D179" s="9">
        <v>85395</v>
      </c>
      <c r="E179" s="7" t="s">
        <v>39</v>
      </c>
      <c r="F179" s="28"/>
      <c r="G179" s="28">
        <v>151545</v>
      </c>
      <c r="H179" s="13">
        <v>151538.88</v>
      </c>
      <c r="I179" s="33">
        <f t="shared" si="2"/>
        <v>99.995961595565674</v>
      </c>
      <c r="J179" s="39" t="s">
        <v>540</v>
      </c>
    </row>
    <row r="180" spans="1:10" ht="51" x14ac:dyDescent="0.2">
      <c r="A180" s="7" t="s">
        <v>252</v>
      </c>
      <c r="B180" s="6" t="s">
        <v>253</v>
      </c>
      <c r="C180" s="8">
        <v>801</v>
      </c>
      <c r="D180" s="9">
        <v>80195</v>
      </c>
      <c r="E180" s="7" t="s">
        <v>255</v>
      </c>
      <c r="F180" s="28">
        <v>20000</v>
      </c>
      <c r="G180" s="28">
        <v>20000</v>
      </c>
      <c r="H180" s="13">
        <v>19863.009999999998</v>
      </c>
      <c r="I180" s="33">
        <f t="shared" si="2"/>
        <v>99.315049999999985</v>
      </c>
      <c r="J180" s="23" t="s">
        <v>629</v>
      </c>
    </row>
    <row r="181" spans="1:10" ht="51" x14ac:dyDescent="0.2">
      <c r="A181" s="7" t="s">
        <v>79</v>
      </c>
      <c r="B181" s="6" t="s">
        <v>80</v>
      </c>
      <c r="C181" s="8">
        <v>600</v>
      </c>
      <c r="D181" s="9">
        <v>60016</v>
      </c>
      <c r="E181" s="7" t="s">
        <v>41</v>
      </c>
      <c r="F181" s="28">
        <v>40000</v>
      </c>
      <c r="G181" s="28">
        <v>0</v>
      </c>
      <c r="H181" s="13"/>
      <c r="I181" s="33"/>
      <c r="J181" s="23" t="s">
        <v>598</v>
      </c>
    </row>
    <row r="182" spans="1:10" ht="63.75" x14ac:dyDescent="0.2">
      <c r="A182" s="7" t="s">
        <v>254</v>
      </c>
      <c r="B182" s="6" t="s">
        <v>108</v>
      </c>
      <c r="C182" s="8">
        <v>600</v>
      </c>
      <c r="D182" s="9">
        <v>60016</v>
      </c>
      <c r="E182" s="7" t="s">
        <v>41</v>
      </c>
      <c r="F182" s="28">
        <v>73000</v>
      </c>
      <c r="G182" s="28">
        <v>65559</v>
      </c>
      <c r="H182" s="13">
        <v>65559</v>
      </c>
      <c r="I182" s="33">
        <f t="shared" si="2"/>
        <v>100</v>
      </c>
      <c r="J182" s="23" t="s">
        <v>537</v>
      </c>
    </row>
    <row r="183" spans="1:10" s="22" customFormat="1" ht="24.95" customHeight="1" x14ac:dyDescent="0.2">
      <c r="A183" s="42" t="s">
        <v>33</v>
      </c>
      <c r="B183" s="12" t="s">
        <v>16</v>
      </c>
      <c r="C183" s="55"/>
      <c r="D183" s="56"/>
      <c r="E183" s="56"/>
      <c r="F183" s="14">
        <v>259500</v>
      </c>
      <c r="G183" s="14">
        <v>274731</v>
      </c>
      <c r="H183" s="14">
        <f>H184+H185+H186+H187+H188+H189+H190+H191+H192+H193+H194</f>
        <v>265094.26</v>
      </c>
      <c r="I183" s="33">
        <f t="shared" si="2"/>
        <v>96.492299740473413</v>
      </c>
      <c r="J183" s="23"/>
    </row>
    <row r="184" spans="1:10" s="22" customFormat="1" ht="42" customHeight="1" x14ac:dyDescent="0.2">
      <c r="A184" s="5" t="s">
        <v>256</v>
      </c>
      <c r="B184" s="6" t="s">
        <v>428</v>
      </c>
      <c r="C184" s="8">
        <v>900</v>
      </c>
      <c r="D184" s="9">
        <v>90015</v>
      </c>
      <c r="E184" s="7" t="s">
        <v>41</v>
      </c>
      <c r="F184" s="28">
        <v>50000</v>
      </c>
      <c r="G184" s="28">
        <v>44000</v>
      </c>
      <c r="H184" s="13">
        <v>44000</v>
      </c>
      <c r="I184" s="33">
        <f t="shared" si="2"/>
        <v>100</v>
      </c>
      <c r="J184" s="23" t="s">
        <v>520</v>
      </c>
    </row>
    <row r="185" spans="1:10" ht="25.5" x14ac:dyDescent="0.2">
      <c r="A185" s="7" t="s">
        <v>307</v>
      </c>
      <c r="B185" s="6" t="s">
        <v>429</v>
      </c>
      <c r="C185" s="8">
        <v>900</v>
      </c>
      <c r="D185" s="9">
        <v>90095</v>
      </c>
      <c r="E185" s="7" t="s">
        <v>39</v>
      </c>
      <c r="F185" s="28"/>
      <c r="G185" s="28">
        <v>1500</v>
      </c>
      <c r="H185" s="13">
        <v>0</v>
      </c>
      <c r="I185" s="33">
        <f t="shared" si="2"/>
        <v>0</v>
      </c>
      <c r="J185" s="23" t="s">
        <v>484</v>
      </c>
    </row>
    <row r="186" spans="1:10" ht="25.5" x14ac:dyDescent="0.2">
      <c r="A186" s="7" t="s">
        <v>323</v>
      </c>
      <c r="B186" s="6" t="s">
        <v>324</v>
      </c>
      <c r="C186" s="8">
        <v>853</v>
      </c>
      <c r="D186" s="9">
        <v>85395</v>
      </c>
      <c r="E186" s="7" t="s">
        <v>266</v>
      </c>
      <c r="F186" s="28"/>
      <c r="G186" s="28">
        <v>20641</v>
      </c>
      <c r="H186" s="13">
        <v>20300.18</v>
      </c>
      <c r="I186" s="33">
        <f t="shared" si="2"/>
        <v>98.348820309093554</v>
      </c>
      <c r="J186" s="23" t="s">
        <v>485</v>
      </c>
    </row>
    <row r="187" spans="1:10" ht="38.25" x14ac:dyDescent="0.2">
      <c r="A187" s="7" t="s">
        <v>365</v>
      </c>
      <c r="B187" s="6" t="s">
        <v>599</v>
      </c>
      <c r="C187" s="8">
        <v>900</v>
      </c>
      <c r="D187" s="9">
        <v>90095</v>
      </c>
      <c r="E187" s="7" t="s">
        <v>39</v>
      </c>
      <c r="F187" s="28"/>
      <c r="G187" s="28">
        <v>12000</v>
      </c>
      <c r="H187" s="13">
        <v>11931</v>
      </c>
      <c r="I187" s="33">
        <f t="shared" si="2"/>
        <v>99.424999999999997</v>
      </c>
      <c r="J187" s="23" t="s">
        <v>521</v>
      </c>
    </row>
    <row r="188" spans="1:10" s="22" customFormat="1" ht="38.25" x14ac:dyDescent="0.2">
      <c r="A188" s="5" t="s">
        <v>257</v>
      </c>
      <c r="B188" s="6" t="s">
        <v>291</v>
      </c>
      <c r="C188" s="8">
        <v>801</v>
      </c>
      <c r="D188" s="9">
        <v>80195</v>
      </c>
      <c r="E188" s="7" t="s">
        <v>266</v>
      </c>
      <c r="F188" s="28">
        <v>20000</v>
      </c>
      <c r="G188" s="28">
        <v>20000</v>
      </c>
      <c r="H188" s="13">
        <v>20000</v>
      </c>
      <c r="I188" s="33">
        <f t="shared" si="2"/>
        <v>100</v>
      </c>
      <c r="J188" s="23" t="s">
        <v>600</v>
      </c>
    </row>
    <row r="189" spans="1:10" s="22" customFormat="1" ht="25.5" x14ac:dyDescent="0.2">
      <c r="A189" s="5" t="s">
        <v>258</v>
      </c>
      <c r="B189" s="6" t="s">
        <v>259</v>
      </c>
      <c r="C189" s="8">
        <v>801</v>
      </c>
      <c r="D189" s="9">
        <v>80195</v>
      </c>
      <c r="E189" s="7" t="s">
        <v>267</v>
      </c>
      <c r="F189" s="28">
        <v>50000</v>
      </c>
      <c r="G189" s="28">
        <v>0</v>
      </c>
      <c r="H189" s="13"/>
      <c r="I189" s="33"/>
      <c r="J189" s="23" t="s">
        <v>486</v>
      </c>
    </row>
    <row r="190" spans="1:10" s="22" customFormat="1" ht="38.25" x14ac:dyDescent="0.2">
      <c r="A190" s="5" t="s">
        <v>260</v>
      </c>
      <c r="B190" s="6" t="s">
        <v>622</v>
      </c>
      <c r="C190" s="8">
        <v>801</v>
      </c>
      <c r="D190" s="9">
        <v>80195</v>
      </c>
      <c r="E190" s="7" t="s">
        <v>268</v>
      </c>
      <c r="F190" s="28">
        <v>50000</v>
      </c>
      <c r="G190" s="28">
        <v>50000</v>
      </c>
      <c r="H190" s="13">
        <v>49752.75</v>
      </c>
      <c r="I190" s="33">
        <f t="shared" si="2"/>
        <v>99.505499999999998</v>
      </c>
      <c r="J190" s="23" t="s">
        <v>522</v>
      </c>
    </row>
    <row r="191" spans="1:10" s="22" customFormat="1" ht="25.5" x14ac:dyDescent="0.2">
      <c r="A191" s="5" t="s">
        <v>373</v>
      </c>
      <c r="B191" s="6" t="s">
        <v>374</v>
      </c>
      <c r="C191" s="8">
        <v>926</v>
      </c>
      <c r="D191" s="9">
        <v>92601</v>
      </c>
      <c r="E191" s="7" t="s">
        <v>46</v>
      </c>
      <c r="F191" s="28"/>
      <c r="G191" s="28">
        <v>40000</v>
      </c>
      <c r="H191" s="13">
        <v>32520.33</v>
      </c>
      <c r="I191" s="33">
        <f t="shared" si="2"/>
        <v>81.300825000000003</v>
      </c>
      <c r="J191" s="23" t="s">
        <v>487</v>
      </c>
    </row>
    <row r="192" spans="1:10" ht="38.25" x14ac:dyDescent="0.2">
      <c r="A192" s="5" t="s">
        <v>261</v>
      </c>
      <c r="B192" s="6" t="s">
        <v>262</v>
      </c>
      <c r="C192" s="8">
        <v>900</v>
      </c>
      <c r="D192" s="9">
        <v>90015</v>
      </c>
      <c r="E192" s="7" t="s">
        <v>41</v>
      </c>
      <c r="F192" s="28">
        <v>49500</v>
      </c>
      <c r="G192" s="28">
        <v>49500</v>
      </c>
      <c r="H192" s="13">
        <v>49500</v>
      </c>
      <c r="I192" s="33">
        <f t="shared" si="2"/>
        <v>100</v>
      </c>
      <c r="J192" s="23" t="s">
        <v>601</v>
      </c>
    </row>
    <row r="193" spans="1:10" ht="25.5" x14ac:dyDescent="0.2">
      <c r="A193" s="5" t="s">
        <v>263</v>
      </c>
      <c r="B193" s="6" t="s">
        <v>264</v>
      </c>
      <c r="C193" s="8">
        <v>900</v>
      </c>
      <c r="D193" s="9">
        <v>90015</v>
      </c>
      <c r="E193" s="7" t="s">
        <v>41</v>
      </c>
      <c r="F193" s="28">
        <v>15000</v>
      </c>
      <c r="G193" s="28">
        <v>13800</v>
      </c>
      <c r="H193" s="13">
        <v>13800</v>
      </c>
      <c r="I193" s="33">
        <f t="shared" si="2"/>
        <v>100</v>
      </c>
      <c r="J193" s="23" t="s">
        <v>523</v>
      </c>
    </row>
    <row r="194" spans="1:10" ht="38.25" x14ac:dyDescent="0.2">
      <c r="A194" s="5" t="s">
        <v>265</v>
      </c>
      <c r="B194" s="6" t="s">
        <v>430</v>
      </c>
      <c r="C194" s="8">
        <v>900</v>
      </c>
      <c r="D194" s="9">
        <v>90095</v>
      </c>
      <c r="E194" s="7" t="s">
        <v>39</v>
      </c>
      <c r="F194" s="28">
        <v>25000</v>
      </c>
      <c r="G194" s="28">
        <v>23290</v>
      </c>
      <c r="H194" s="13">
        <v>23290</v>
      </c>
      <c r="I194" s="33">
        <f t="shared" si="2"/>
        <v>100</v>
      </c>
      <c r="J194" s="23" t="s">
        <v>602</v>
      </c>
    </row>
    <row r="195" spans="1:10" s="22" customFormat="1" ht="24.95" customHeight="1" x14ac:dyDescent="0.2">
      <c r="A195" s="42" t="s">
        <v>34</v>
      </c>
      <c r="B195" s="12" t="s">
        <v>17</v>
      </c>
      <c r="C195" s="55"/>
      <c r="D195" s="56"/>
      <c r="E195" s="56"/>
      <c r="F195" s="14">
        <v>1284902</v>
      </c>
      <c r="G195" s="14">
        <v>1246448</v>
      </c>
      <c r="H195" s="14">
        <f>H196+H197+H198+H199+H200+H201+H202+H203+H204+H205+H206+H207+H208+H209+H210+H211</f>
        <v>1182864.6499999999</v>
      </c>
      <c r="I195" s="33">
        <f t="shared" si="2"/>
        <v>94.898836533894709</v>
      </c>
      <c r="J195" s="23"/>
    </row>
    <row r="196" spans="1:10" s="22" customFormat="1" ht="63.75" x14ac:dyDescent="0.2">
      <c r="A196" s="7" t="s">
        <v>269</v>
      </c>
      <c r="B196" s="6" t="s">
        <v>412</v>
      </c>
      <c r="C196" s="8">
        <v>853</v>
      </c>
      <c r="D196" s="9">
        <v>85395</v>
      </c>
      <c r="E196" s="7" t="s">
        <v>274</v>
      </c>
      <c r="F196" s="28">
        <v>41390</v>
      </c>
      <c r="G196" s="28">
        <v>41390</v>
      </c>
      <c r="H196" s="13">
        <v>37030.71</v>
      </c>
      <c r="I196" s="33">
        <f t="shared" si="2"/>
        <v>89.467769992751869</v>
      </c>
      <c r="J196" s="23" t="s">
        <v>630</v>
      </c>
    </row>
    <row r="197" spans="1:10" s="22" customFormat="1" ht="38.25" x14ac:dyDescent="0.2">
      <c r="A197" s="7" t="s">
        <v>300</v>
      </c>
      <c r="B197" s="6" t="s">
        <v>431</v>
      </c>
      <c r="C197" s="8">
        <v>600</v>
      </c>
      <c r="D197" s="9">
        <v>60017</v>
      </c>
      <c r="E197" s="7" t="s">
        <v>41</v>
      </c>
      <c r="F197" s="28"/>
      <c r="G197" s="29">
        <v>28782</v>
      </c>
      <c r="H197" s="13">
        <v>28782</v>
      </c>
      <c r="I197" s="33">
        <f t="shared" ref="I197:I211" si="3">SUM(H197*100/G197)</f>
        <v>100</v>
      </c>
      <c r="J197" s="23" t="s">
        <v>616</v>
      </c>
    </row>
    <row r="198" spans="1:10" ht="38.25" x14ac:dyDescent="0.2">
      <c r="A198" s="7" t="s">
        <v>366</v>
      </c>
      <c r="B198" s="6" t="s">
        <v>432</v>
      </c>
      <c r="C198" s="8">
        <v>851</v>
      </c>
      <c r="D198" s="9">
        <v>85111</v>
      </c>
      <c r="E198" s="7" t="s">
        <v>68</v>
      </c>
      <c r="F198" s="28"/>
      <c r="G198" s="31">
        <v>50000</v>
      </c>
      <c r="H198" s="13">
        <v>45700.91</v>
      </c>
      <c r="I198" s="33">
        <f t="shared" si="3"/>
        <v>91.401820000000001</v>
      </c>
      <c r="J198" s="23" t="s">
        <v>603</v>
      </c>
    </row>
    <row r="199" spans="1:10" ht="25.5" x14ac:dyDescent="0.2">
      <c r="A199" s="7" t="s">
        <v>367</v>
      </c>
      <c r="B199" s="6" t="s">
        <v>368</v>
      </c>
      <c r="C199" s="8">
        <v>926</v>
      </c>
      <c r="D199" s="9">
        <v>92601</v>
      </c>
      <c r="E199" s="7" t="s">
        <v>46</v>
      </c>
      <c r="F199" s="28"/>
      <c r="G199" s="31">
        <v>10000</v>
      </c>
      <c r="H199" s="13">
        <v>9975.2999999999993</v>
      </c>
      <c r="I199" s="33">
        <f t="shared" si="3"/>
        <v>99.752999999999986</v>
      </c>
      <c r="J199" s="23" t="s">
        <v>487</v>
      </c>
    </row>
    <row r="200" spans="1:10" s="22" customFormat="1" ht="277.5" customHeight="1" x14ac:dyDescent="0.2">
      <c r="A200" s="7" t="s">
        <v>81</v>
      </c>
      <c r="B200" s="6" t="s">
        <v>82</v>
      </c>
      <c r="C200" s="8">
        <v>900</v>
      </c>
      <c r="D200" s="9">
        <v>90095</v>
      </c>
      <c r="E200" s="7" t="s">
        <v>39</v>
      </c>
      <c r="F200" s="28">
        <v>400000</v>
      </c>
      <c r="G200" s="28">
        <v>338848</v>
      </c>
      <c r="H200" s="13">
        <v>338847.89</v>
      </c>
      <c r="I200" s="33">
        <f t="shared" si="3"/>
        <v>99.999967537066766</v>
      </c>
      <c r="J200" s="23" t="s">
        <v>631</v>
      </c>
    </row>
    <row r="201" spans="1:10" s="22" customFormat="1" ht="36.75" customHeight="1" x14ac:dyDescent="0.2">
      <c r="A201" s="7" t="s">
        <v>270</v>
      </c>
      <c r="B201" s="6" t="s">
        <v>604</v>
      </c>
      <c r="C201" s="8">
        <v>600</v>
      </c>
      <c r="D201" s="9">
        <v>60017</v>
      </c>
      <c r="E201" s="7" t="s">
        <v>41</v>
      </c>
      <c r="F201" s="28">
        <v>70000</v>
      </c>
      <c r="G201" s="28">
        <v>60270</v>
      </c>
      <c r="H201" s="13">
        <v>60270</v>
      </c>
      <c r="I201" s="33">
        <f t="shared" si="3"/>
        <v>100</v>
      </c>
      <c r="J201" s="23" t="s">
        <v>488</v>
      </c>
    </row>
    <row r="202" spans="1:10" ht="114.75" x14ac:dyDescent="0.2">
      <c r="A202" s="5" t="s">
        <v>331</v>
      </c>
      <c r="B202" s="6" t="s">
        <v>433</v>
      </c>
      <c r="C202" s="8">
        <v>600</v>
      </c>
      <c r="D202" s="9">
        <v>60017</v>
      </c>
      <c r="E202" s="7" t="s">
        <v>41</v>
      </c>
      <c r="F202" s="28"/>
      <c r="G202" s="29">
        <v>160000</v>
      </c>
      <c r="H202" s="13">
        <v>160000</v>
      </c>
      <c r="I202" s="33">
        <f t="shared" si="3"/>
        <v>100</v>
      </c>
      <c r="J202" s="23" t="s">
        <v>524</v>
      </c>
    </row>
    <row r="203" spans="1:10" s="22" customFormat="1" ht="51" x14ac:dyDescent="0.2">
      <c r="A203" s="7" t="s">
        <v>110</v>
      </c>
      <c r="B203" s="6" t="s">
        <v>335</v>
      </c>
      <c r="C203" s="8">
        <v>600</v>
      </c>
      <c r="D203" s="9">
        <v>60017</v>
      </c>
      <c r="E203" s="7" t="s">
        <v>41</v>
      </c>
      <c r="F203" s="28">
        <v>200000</v>
      </c>
      <c r="G203" s="28">
        <v>0</v>
      </c>
      <c r="H203" s="13"/>
      <c r="I203" s="33"/>
      <c r="J203" s="23" t="s">
        <v>617</v>
      </c>
    </row>
    <row r="204" spans="1:10" ht="71.25" customHeight="1" x14ac:dyDescent="0.2">
      <c r="A204" s="5" t="s">
        <v>110</v>
      </c>
      <c r="B204" s="6" t="s">
        <v>332</v>
      </c>
      <c r="C204" s="8">
        <v>600</v>
      </c>
      <c r="D204" s="9" t="s">
        <v>333</v>
      </c>
      <c r="E204" s="7" t="s">
        <v>41</v>
      </c>
      <c r="F204" s="28"/>
      <c r="G204" s="29">
        <v>44900</v>
      </c>
      <c r="H204" s="13">
        <v>0</v>
      </c>
      <c r="I204" s="33">
        <f t="shared" si="3"/>
        <v>0</v>
      </c>
      <c r="J204" s="23" t="s">
        <v>493</v>
      </c>
    </row>
    <row r="205" spans="1:10" s="22" customFormat="1" ht="102" x14ac:dyDescent="0.2">
      <c r="A205" s="7" t="s">
        <v>83</v>
      </c>
      <c r="B205" s="6" t="s">
        <v>434</v>
      </c>
      <c r="C205" s="8">
        <v>600</v>
      </c>
      <c r="D205" s="9">
        <v>60017</v>
      </c>
      <c r="E205" s="7" t="s">
        <v>41</v>
      </c>
      <c r="F205" s="28">
        <v>168512</v>
      </c>
      <c r="G205" s="28">
        <v>168512</v>
      </c>
      <c r="H205" s="13">
        <v>168512</v>
      </c>
      <c r="I205" s="33">
        <f t="shared" si="3"/>
        <v>100</v>
      </c>
      <c r="J205" s="23" t="s">
        <v>618</v>
      </c>
    </row>
    <row r="206" spans="1:10" s="22" customFormat="1" ht="51" x14ac:dyDescent="0.2">
      <c r="A206" s="7" t="s">
        <v>84</v>
      </c>
      <c r="B206" s="6" t="s">
        <v>435</v>
      </c>
      <c r="C206" s="8">
        <v>600</v>
      </c>
      <c r="D206" s="9">
        <v>60017</v>
      </c>
      <c r="E206" s="7" t="s">
        <v>41</v>
      </c>
      <c r="F206" s="28">
        <v>125000</v>
      </c>
      <c r="G206" s="28">
        <v>113746</v>
      </c>
      <c r="H206" s="13">
        <v>113745.84</v>
      </c>
      <c r="I206" s="33">
        <f t="shared" si="3"/>
        <v>99.999859335712898</v>
      </c>
      <c r="J206" s="23" t="s">
        <v>605</v>
      </c>
    </row>
    <row r="207" spans="1:10" s="22" customFormat="1" ht="102" x14ac:dyDescent="0.2">
      <c r="A207" s="7" t="s">
        <v>111</v>
      </c>
      <c r="B207" s="6" t="s">
        <v>112</v>
      </c>
      <c r="C207" s="8">
        <v>900</v>
      </c>
      <c r="D207" s="9">
        <v>90004</v>
      </c>
      <c r="E207" s="7" t="s">
        <v>39</v>
      </c>
      <c r="F207" s="28">
        <v>100000</v>
      </c>
      <c r="G207" s="28">
        <v>100000</v>
      </c>
      <c r="H207" s="13">
        <v>100000</v>
      </c>
      <c r="I207" s="33">
        <f t="shared" si="3"/>
        <v>100</v>
      </c>
      <c r="J207" s="23" t="s">
        <v>525</v>
      </c>
    </row>
    <row r="208" spans="1:10" s="22" customFormat="1" ht="43.5" customHeight="1" x14ac:dyDescent="0.2">
      <c r="A208" s="5" t="s">
        <v>271</v>
      </c>
      <c r="B208" s="6" t="s">
        <v>117</v>
      </c>
      <c r="C208" s="8">
        <v>851</v>
      </c>
      <c r="D208" s="9">
        <v>85111</v>
      </c>
      <c r="E208" s="7" t="s">
        <v>68</v>
      </c>
      <c r="F208" s="28">
        <v>100000</v>
      </c>
      <c r="G208" s="28">
        <v>100000</v>
      </c>
      <c r="H208" s="13">
        <v>100000</v>
      </c>
      <c r="I208" s="33">
        <f t="shared" si="3"/>
        <v>100</v>
      </c>
      <c r="J208" s="23" t="s">
        <v>526</v>
      </c>
    </row>
    <row r="209" spans="1:10" s="22" customFormat="1" ht="38.25" x14ac:dyDescent="0.2">
      <c r="A209" s="7" t="s">
        <v>272</v>
      </c>
      <c r="B209" s="6" t="s">
        <v>40</v>
      </c>
      <c r="C209" s="8">
        <v>754</v>
      </c>
      <c r="D209" s="9">
        <v>75405</v>
      </c>
      <c r="E209" s="7" t="s">
        <v>42</v>
      </c>
      <c r="F209" s="28">
        <v>60000</v>
      </c>
      <c r="G209" s="28">
        <v>0</v>
      </c>
      <c r="H209" s="13"/>
      <c r="I209" s="33"/>
      <c r="J209" s="23" t="s">
        <v>606</v>
      </c>
    </row>
    <row r="210" spans="1:10" s="22" customFormat="1" ht="25.5" x14ac:dyDescent="0.2">
      <c r="A210" s="5" t="s">
        <v>273</v>
      </c>
      <c r="B210" s="6" t="s">
        <v>190</v>
      </c>
      <c r="C210" s="8">
        <v>754</v>
      </c>
      <c r="D210" s="9">
        <v>75411</v>
      </c>
      <c r="E210" s="7" t="s">
        <v>47</v>
      </c>
      <c r="F210" s="28">
        <v>20000</v>
      </c>
      <c r="G210" s="28">
        <v>20000</v>
      </c>
      <c r="H210" s="13">
        <v>20000</v>
      </c>
      <c r="I210" s="33">
        <f t="shared" si="3"/>
        <v>100</v>
      </c>
      <c r="J210" s="23" t="s">
        <v>527</v>
      </c>
    </row>
    <row r="211" spans="1:10" ht="25.5" x14ac:dyDescent="0.2">
      <c r="A211" s="7" t="s">
        <v>357</v>
      </c>
      <c r="B211" s="6" t="s">
        <v>358</v>
      </c>
      <c r="C211" s="8">
        <v>754</v>
      </c>
      <c r="D211" s="9">
        <v>75412</v>
      </c>
      <c r="E211" s="7" t="s">
        <v>42</v>
      </c>
      <c r="F211" s="28"/>
      <c r="G211" s="28">
        <v>10000</v>
      </c>
      <c r="H211" s="13">
        <v>0</v>
      </c>
      <c r="I211" s="33">
        <f t="shared" si="3"/>
        <v>0</v>
      </c>
      <c r="J211" s="23" t="s">
        <v>607</v>
      </c>
    </row>
  </sheetData>
  <autoFilter ref="A5:G211" xr:uid="{00000000-0009-0000-0000-000000000000}"/>
  <mergeCells count="30">
    <mergeCell ref="F2:I2"/>
    <mergeCell ref="H3:H4"/>
    <mergeCell ref="I3:I4"/>
    <mergeCell ref="J2:J4"/>
    <mergeCell ref="C12:E12"/>
    <mergeCell ref="C97:E97"/>
    <mergeCell ref="C140:E140"/>
    <mergeCell ref="C171:E171"/>
    <mergeCell ref="F3:G3"/>
    <mergeCell ref="C102:E102"/>
    <mergeCell ref="C153:E153"/>
    <mergeCell ref="C116:E116"/>
    <mergeCell ref="C168:E168"/>
    <mergeCell ref="C129:E129"/>
    <mergeCell ref="A1:F1"/>
    <mergeCell ref="C64:E64"/>
    <mergeCell ref="C195:E195"/>
    <mergeCell ref="A2:A4"/>
    <mergeCell ref="C6:E6"/>
    <mergeCell ref="C47:E47"/>
    <mergeCell ref="B2:B4"/>
    <mergeCell ref="C2:C4"/>
    <mergeCell ref="D2:D4"/>
    <mergeCell ref="C54:E54"/>
    <mergeCell ref="C81:E81"/>
    <mergeCell ref="E2:E4"/>
    <mergeCell ref="C18:E18"/>
    <mergeCell ref="C37:E37"/>
    <mergeCell ref="C8:E8"/>
    <mergeCell ref="C183:E183"/>
  </mergeCells>
  <printOptions horizontalCentered="1"/>
  <pageMargins left="0" right="0" top="0.6692913385826772" bottom="0.59055118110236227" header="0.31496062992125984" footer="0.19685039370078741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Zał. nr 4.2</vt:lpstr>
      <vt:lpstr>'Zał. nr 4.2'!Obszar_wydruku</vt:lpstr>
      <vt:lpstr>'Zał. nr 4.2'!Tytuły_wydruku</vt:lpstr>
    </vt:vector>
  </TitlesOfParts>
  <Company>umk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nowickam</dc:creator>
  <cp:lastModifiedBy>Żulik Zbigniew</cp:lastModifiedBy>
  <cp:lastPrinted>2024-03-29T08:52:24Z</cp:lastPrinted>
  <dcterms:created xsi:type="dcterms:W3CDTF">2009-11-19T07:50:53Z</dcterms:created>
  <dcterms:modified xsi:type="dcterms:W3CDTF">2024-03-29T08:53:26Z</dcterms:modified>
</cp:coreProperties>
</file>