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\\gmk.local\dane\BM\BM-06\BIP\ROK 2023-BIP\Sprawozdanie\"/>
    </mc:Choice>
  </mc:AlternateContent>
  <xr:revisionPtr revIDLastSave="0" documentId="13_ncr:1_{60B9F560-6771-4BA5-BB62-32A613B2ABB0}" xr6:coauthVersionLast="36" xr6:coauthVersionMax="36" xr10:uidLastSave="{00000000-0000-0000-0000-000000000000}"/>
  <bookViews>
    <workbookView xWindow="360" yWindow="675" windowWidth="24675" windowHeight="11550" xr2:uid="{00000000-000D-0000-FFFF-FFFF00000000}"/>
  </bookViews>
  <sheets>
    <sheet name="Zał. nr 17" sheetId="1" r:id="rId1"/>
  </sheets>
  <definedNames>
    <definedName name="_xlnm.Print_Area" localSheetId="0">'Zał. nr 17'!$A$1:$E$338</definedName>
    <definedName name="tabela" localSheetId="0">#REF!</definedName>
    <definedName name="tabela">#REF!</definedName>
    <definedName name="_xlnm.Print_Titles" localSheetId="0">'Zał. nr 17'!$6:$7</definedName>
  </definedNames>
  <calcPr calcId="191029"/>
</workbook>
</file>

<file path=xl/calcChain.xml><?xml version="1.0" encoding="utf-8"?>
<calcChain xmlns="http://schemas.openxmlformats.org/spreadsheetml/2006/main">
  <c r="D335" i="1" l="1"/>
  <c r="C335" i="1"/>
  <c r="E338" i="1"/>
  <c r="D277" i="1"/>
  <c r="C277" i="1"/>
  <c r="C270" i="1" s="1"/>
  <c r="D270" i="1"/>
  <c r="E279" i="1"/>
  <c r="E277" i="1"/>
  <c r="D260" i="1"/>
  <c r="D267" i="1"/>
  <c r="C267" i="1"/>
  <c r="C260" i="1" s="1"/>
  <c r="E269" i="1"/>
  <c r="D252" i="1"/>
  <c r="C252" i="1"/>
  <c r="E254" i="1"/>
  <c r="D90" i="1"/>
  <c r="C90" i="1"/>
  <c r="D219" i="1"/>
  <c r="C219" i="1"/>
  <c r="C217" i="1" s="1"/>
  <c r="C216" i="1" s="1"/>
  <c r="E222" i="1"/>
  <c r="E221" i="1"/>
  <c r="D179" i="1"/>
  <c r="C179" i="1"/>
  <c r="E181" i="1"/>
  <c r="D167" i="1"/>
  <c r="D165" i="1" s="1"/>
  <c r="C167" i="1"/>
  <c r="C165" i="1" s="1"/>
  <c r="E169" i="1"/>
  <c r="D153" i="1"/>
  <c r="D151" i="1" s="1"/>
  <c r="D150" i="1" s="1"/>
  <c r="C153" i="1"/>
  <c r="C151" i="1" s="1"/>
  <c r="E155" i="1"/>
  <c r="D134" i="1"/>
  <c r="C134" i="1"/>
  <c r="C132" i="1" s="1"/>
  <c r="C123" i="1"/>
  <c r="E136" i="1"/>
  <c r="C23" i="1"/>
  <c r="E267" i="1" l="1"/>
  <c r="E219" i="1"/>
  <c r="D217" i="1"/>
  <c r="E179" i="1"/>
  <c r="E167" i="1"/>
  <c r="E153" i="1"/>
  <c r="C150" i="1"/>
  <c r="E151" i="1"/>
  <c r="D16" i="1"/>
  <c r="C16" i="1"/>
  <c r="E17" i="1"/>
  <c r="D30" i="1"/>
  <c r="C30" i="1"/>
  <c r="D28" i="1"/>
  <c r="C28" i="1"/>
  <c r="D23" i="1"/>
  <c r="D20" i="1"/>
  <c r="C20" i="1"/>
  <c r="D18" i="1"/>
  <c r="C18" i="1"/>
  <c r="D14" i="1"/>
  <c r="C14" i="1"/>
  <c r="D12" i="1"/>
  <c r="C12" i="1"/>
  <c r="E31" i="1"/>
  <c r="E29" i="1"/>
  <c r="E27" i="1"/>
  <c r="E26" i="1"/>
  <c r="E25" i="1"/>
  <c r="E24" i="1"/>
  <c r="E22" i="1"/>
  <c r="E21" i="1"/>
  <c r="E19" i="1"/>
  <c r="E15" i="1"/>
  <c r="E13" i="1"/>
  <c r="E11" i="1"/>
  <c r="D10" i="1"/>
  <c r="C10" i="1"/>
  <c r="D216" i="1" l="1"/>
  <c r="E216" i="1" s="1"/>
  <c r="E217" i="1"/>
  <c r="E150" i="1"/>
  <c r="C8" i="1"/>
  <c r="E14" i="1"/>
  <c r="E20" i="1"/>
  <c r="E16" i="1"/>
  <c r="D8" i="1"/>
  <c r="E10" i="1"/>
  <c r="E18" i="1"/>
  <c r="E30" i="1"/>
  <c r="E28" i="1"/>
  <c r="E23" i="1"/>
  <c r="E12" i="1"/>
  <c r="D333" i="1" l="1"/>
  <c r="D332" i="1" s="1"/>
  <c r="D331" i="1" s="1"/>
  <c r="E337" i="1"/>
  <c r="D328" i="1"/>
  <c r="C328" i="1"/>
  <c r="C327" i="1" s="1"/>
  <c r="E330" i="1"/>
  <c r="D323" i="1"/>
  <c r="C323" i="1"/>
  <c r="C321" i="1" s="1"/>
  <c r="E325" i="1"/>
  <c r="E323" i="1" l="1"/>
  <c r="E335" i="1"/>
  <c r="C333" i="1"/>
  <c r="C332" i="1" s="1"/>
  <c r="C331" i="1" s="1"/>
  <c r="E331" i="1" s="1"/>
  <c r="E333" i="1"/>
  <c r="E328" i="1"/>
  <c r="D327" i="1"/>
  <c r="D326" i="1" s="1"/>
  <c r="C326" i="1"/>
  <c r="D321" i="1"/>
  <c r="D320" i="1" s="1"/>
  <c r="D319" i="1" s="1"/>
  <c r="C320" i="1"/>
  <c r="C319" i="1" s="1"/>
  <c r="D316" i="1"/>
  <c r="E318" i="1"/>
  <c r="E312" i="1"/>
  <c r="E311" i="1"/>
  <c r="E310" i="1"/>
  <c r="E304" i="1"/>
  <c r="E300" i="1"/>
  <c r="E299" i="1"/>
  <c r="E298" i="1"/>
  <c r="C316" i="1"/>
  <c r="C314" i="1" s="1"/>
  <c r="C313" i="1" s="1"/>
  <c r="D308" i="1"/>
  <c r="D306" i="1" s="1"/>
  <c r="D305" i="1" s="1"/>
  <c r="C308" i="1"/>
  <c r="D302" i="1"/>
  <c r="D301" i="1" s="1"/>
  <c r="C302" i="1"/>
  <c r="C301" i="1" s="1"/>
  <c r="D296" i="1"/>
  <c r="D294" i="1" s="1"/>
  <c r="D293" i="1" s="1"/>
  <c r="C296" i="1"/>
  <c r="C294" i="1" s="1"/>
  <c r="C293" i="1" s="1"/>
  <c r="D289" i="1"/>
  <c r="D288" i="1" s="1"/>
  <c r="C289" i="1"/>
  <c r="C288" i="1" s="1"/>
  <c r="E291" i="1"/>
  <c r="D283" i="1"/>
  <c r="C283" i="1"/>
  <c r="C281" i="1" s="1"/>
  <c r="C280" i="1" s="1"/>
  <c r="E287" i="1"/>
  <c r="E286" i="1"/>
  <c r="E285" i="1"/>
  <c r="D273" i="1"/>
  <c r="D271" i="1" s="1"/>
  <c r="E276" i="1"/>
  <c r="E275" i="1"/>
  <c r="C273" i="1"/>
  <c r="C271" i="1" s="1"/>
  <c r="D263" i="1"/>
  <c r="D261" i="1" s="1"/>
  <c r="C263" i="1"/>
  <c r="C261" i="1" s="1"/>
  <c r="E266" i="1"/>
  <c r="E265" i="1"/>
  <c r="D257" i="1"/>
  <c r="D256" i="1" s="1"/>
  <c r="C257" i="1"/>
  <c r="C256" i="1" s="1"/>
  <c r="E259" i="1"/>
  <c r="D250" i="1"/>
  <c r="C250" i="1"/>
  <c r="C249" i="1" s="1"/>
  <c r="E255" i="1"/>
  <c r="D243" i="1"/>
  <c r="D241" i="1" s="1"/>
  <c r="D240" i="1" s="1"/>
  <c r="C243" i="1"/>
  <c r="D236" i="1"/>
  <c r="C236" i="1"/>
  <c r="C234" i="1" s="1"/>
  <c r="E247" i="1"/>
  <c r="E246" i="1"/>
  <c r="E245" i="1"/>
  <c r="E239" i="1"/>
  <c r="E238" i="1"/>
  <c r="D227" i="1"/>
  <c r="D225" i="1" s="1"/>
  <c r="D224" i="1" s="1"/>
  <c r="D223" i="1" s="1"/>
  <c r="C227" i="1"/>
  <c r="C225" i="1" s="1"/>
  <c r="C224" i="1" s="1"/>
  <c r="D210" i="1"/>
  <c r="D208" i="1" s="1"/>
  <c r="D207" i="1" s="1"/>
  <c r="C210" i="1"/>
  <c r="C208" i="1" s="1"/>
  <c r="E213" i="1"/>
  <c r="E212" i="1"/>
  <c r="E206" i="1"/>
  <c r="D204" i="1"/>
  <c r="D203" i="1" s="1"/>
  <c r="C204" i="1"/>
  <c r="C203" i="1" s="1"/>
  <c r="D199" i="1"/>
  <c r="C199" i="1"/>
  <c r="C197" i="1" s="1"/>
  <c r="E202" i="1"/>
  <c r="E201" i="1"/>
  <c r="D192" i="1"/>
  <c r="C192" i="1"/>
  <c r="C190" i="1" s="1"/>
  <c r="E195" i="1"/>
  <c r="E194" i="1"/>
  <c r="D185" i="1"/>
  <c r="D183" i="1" s="1"/>
  <c r="D182" i="1" s="1"/>
  <c r="C185" i="1"/>
  <c r="C183" i="1" s="1"/>
  <c r="C182" i="1" s="1"/>
  <c r="D174" i="1"/>
  <c r="C174" i="1"/>
  <c r="C172" i="1" s="1"/>
  <c r="C171" i="1" s="1"/>
  <c r="E178" i="1"/>
  <c r="E177" i="1"/>
  <c r="E176" i="1"/>
  <c r="D164" i="1"/>
  <c r="C164" i="1"/>
  <c r="E170" i="1"/>
  <c r="D159" i="1"/>
  <c r="D157" i="1" s="1"/>
  <c r="E163" i="1"/>
  <c r="E162" i="1"/>
  <c r="E161" i="1"/>
  <c r="C159" i="1"/>
  <c r="C157" i="1" s="1"/>
  <c r="C156" i="1" s="1"/>
  <c r="D146" i="1"/>
  <c r="D144" i="1" s="1"/>
  <c r="D143" i="1" s="1"/>
  <c r="C146" i="1"/>
  <c r="C144" i="1" s="1"/>
  <c r="E149" i="1"/>
  <c r="E148" i="1"/>
  <c r="D140" i="1"/>
  <c r="D139" i="1" s="1"/>
  <c r="E142" i="1"/>
  <c r="C140" i="1"/>
  <c r="C139" i="1" s="1"/>
  <c r="E332" i="1" l="1"/>
  <c r="E199" i="1"/>
  <c r="E326" i="1"/>
  <c r="E319" i="1"/>
  <c r="E321" i="1"/>
  <c r="E320" i="1"/>
  <c r="E327" i="1"/>
  <c r="E302" i="1"/>
  <c r="E301" i="1"/>
  <c r="E316" i="1"/>
  <c r="E308" i="1"/>
  <c r="C306" i="1"/>
  <c r="C305" i="1" s="1"/>
  <c r="C292" i="1" s="1"/>
  <c r="E293" i="1"/>
  <c r="E296" i="1"/>
  <c r="E294" i="1"/>
  <c r="D314" i="1"/>
  <c r="E257" i="1"/>
  <c r="E236" i="1"/>
  <c r="E288" i="1"/>
  <c r="E289" i="1"/>
  <c r="E283" i="1"/>
  <c r="D281" i="1"/>
  <c r="D280" i="1" s="1"/>
  <c r="E280" i="1" s="1"/>
  <c r="E270" i="1"/>
  <c r="E271" i="1"/>
  <c r="E273" i="1"/>
  <c r="E263" i="1"/>
  <c r="E260" i="1"/>
  <c r="E261" i="1"/>
  <c r="E256" i="1"/>
  <c r="E252" i="1"/>
  <c r="D249" i="1"/>
  <c r="D248" i="1" s="1"/>
  <c r="E250" i="1"/>
  <c r="E243" i="1"/>
  <c r="C241" i="1"/>
  <c r="C240" i="1" s="1"/>
  <c r="E240" i="1" s="1"/>
  <c r="D234" i="1"/>
  <c r="D233" i="1" s="1"/>
  <c r="D232" i="1" s="1"/>
  <c r="C233" i="1"/>
  <c r="E204" i="1"/>
  <c r="E210" i="1"/>
  <c r="E208" i="1"/>
  <c r="C207" i="1"/>
  <c r="E207" i="1" s="1"/>
  <c r="E203" i="1"/>
  <c r="D197" i="1"/>
  <c r="D196" i="1" s="1"/>
  <c r="C196" i="1"/>
  <c r="E192" i="1"/>
  <c r="D190" i="1"/>
  <c r="D189" i="1" s="1"/>
  <c r="C189" i="1"/>
  <c r="E165" i="1"/>
  <c r="E174" i="1"/>
  <c r="D172" i="1"/>
  <c r="E164" i="1"/>
  <c r="D156" i="1"/>
  <c r="E157" i="1"/>
  <c r="E159" i="1"/>
  <c r="E140" i="1"/>
  <c r="E146" i="1"/>
  <c r="C143" i="1"/>
  <c r="E143" i="1" s="1"/>
  <c r="E144" i="1"/>
  <c r="E139" i="1"/>
  <c r="E138" i="1"/>
  <c r="E137" i="1"/>
  <c r="D132" i="1"/>
  <c r="D131" i="1" s="1"/>
  <c r="C131" i="1"/>
  <c r="D171" i="1" l="1"/>
  <c r="E171" i="1" s="1"/>
  <c r="E156" i="1"/>
  <c r="E305" i="1"/>
  <c r="C232" i="1"/>
  <c r="E232" i="1" s="1"/>
  <c r="E306" i="1"/>
  <c r="D313" i="1"/>
  <c r="E314" i="1"/>
  <c r="E241" i="1"/>
  <c r="E249" i="1"/>
  <c r="C248" i="1"/>
  <c r="E248" i="1" s="1"/>
  <c r="E281" i="1"/>
  <c r="E190" i="1"/>
  <c r="E197" i="1"/>
  <c r="E189" i="1"/>
  <c r="E196" i="1"/>
  <c r="E233" i="1"/>
  <c r="E234" i="1"/>
  <c r="E172" i="1"/>
  <c r="E134" i="1"/>
  <c r="E131" i="1"/>
  <c r="E132" i="1"/>
  <c r="C121" i="1"/>
  <c r="D128" i="1"/>
  <c r="C128" i="1"/>
  <c r="D123" i="1"/>
  <c r="D121" i="1" s="1"/>
  <c r="E130" i="1"/>
  <c r="E127" i="1"/>
  <c r="E126" i="1"/>
  <c r="E125" i="1"/>
  <c r="D116" i="1"/>
  <c r="D114" i="1" s="1"/>
  <c r="D113" i="1" s="1"/>
  <c r="C116" i="1"/>
  <c r="E119" i="1"/>
  <c r="E118" i="1"/>
  <c r="E313" i="1" l="1"/>
  <c r="D292" i="1"/>
  <c r="E292" i="1" s="1"/>
  <c r="D120" i="1"/>
  <c r="E116" i="1"/>
  <c r="E128" i="1"/>
  <c r="E121" i="1"/>
  <c r="E123" i="1"/>
  <c r="C120" i="1"/>
  <c r="C114" i="1"/>
  <c r="C113" i="1" s="1"/>
  <c r="E113" i="1" s="1"/>
  <c r="E112" i="1"/>
  <c r="D108" i="1"/>
  <c r="C108" i="1"/>
  <c r="C106" i="1" s="1"/>
  <c r="E110" i="1"/>
  <c r="D94" i="1"/>
  <c r="D92" i="1" s="1"/>
  <c r="C94" i="1"/>
  <c r="C92" i="1" s="1"/>
  <c r="E89" i="1"/>
  <c r="E88" i="1"/>
  <c r="E87" i="1"/>
  <c r="D85" i="1"/>
  <c r="D83" i="1" s="1"/>
  <c r="D82" i="1" s="1"/>
  <c r="D81" i="1" s="1"/>
  <c r="C85" i="1"/>
  <c r="C83" i="1" s="1"/>
  <c r="C82" i="1" s="1"/>
  <c r="C81" i="1" s="1"/>
  <c r="E114" i="1" l="1"/>
  <c r="E120" i="1"/>
  <c r="D106" i="1"/>
  <c r="D105" i="1" s="1"/>
  <c r="E108" i="1"/>
  <c r="E81" i="1"/>
  <c r="E85" i="1"/>
  <c r="E82" i="1"/>
  <c r="E83" i="1"/>
  <c r="D77" i="1"/>
  <c r="E80" i="1"/>
  <c r="E79" i="1"/>
  <c r="C77" i="1"/>
  <c r="C75" i="1" s="1"/>
  <c r="C74" i="1" s="1"/>
  <c r="C73" i="1" s="1"/>
  <c r="D66" i="1"/>
  <c r="C66" i="1"/>
  <c r="E77" i="1" l="1"/>
  <c r="D75" i="1"/>
  <c r="E68" i="1"/>
  <c r="D74" i="1" l="1"/>
  <c r="E75" i="1"/>
  <c r="D73" i="1" l="1"/>
  <c r="E73" i="1" s="1"/>
  <c r="E74" i="1"/>
  <c r="C34" i="1" l="1"/>
  <c r="C33" i="1" s="1"/>
  <c r="D34" i="1"/>
  <c r="D33" i="1" s="1"/>
  <c r="C100" i="1"/>
  <c r="C91" i="1" s="1"/>
  <c r="D100" i="1"/>
  <c r="D91" i="1" s="1"/>
  <c r="C105" i="1"/>
  <c r="D32" i="1" l="1"/>
  <c r="E34" i="1"/>
  <c r="E72" i="1"/>
  <c r="E70" i="1"/>
  <c r="E66" i="1"/>
  <c r="E231" i="1"/>
  <c r="E230" i="1"/>
  <c r="E229" i="1"/>
  <c r="E215" i="1"/>
  <c r="E214" i="1"/>
  <c r="E188" i="1"/>
  <c r="E187" i="1"/>
  <c r="E185" i="1"/>
  <c r="E183" i="1"/>
  <c r="E182" i="1"/>
  <c r="E111" i="1"/>
  <c r="E106" i="1"/>
  <c r="E105" i="1"/>
  <c r="E104" i="1"/>
  <c r="E103" i="1"/>
  <c r="E102" i="1"/>
  <c r="E100" i="1"/>
  <c r="E99" i="1"/>
  <c r="E98" i="1"/>
  <c r="E97" i="1"/>
  <c r="E96" i="1"/>
  <c r="E94" i="1"/>
  <c r="E92" i="1"/>
  <c r="E91" i="1"/>
  <c r="E8" i="1" l="1"/>
  <c r="E90" i="1"/>
  <c r="E227" i="1"/>
  <c r="E225" i="1"/>
  <c r="C223" i="1" l="1"/>
  <c r="C32" i="1" s="1"/>
  <c r="E9" i="1" l="1"/>
  <c r="E224" i="1" l="1"/>
  <c r="E223" i="1"/>
  <c r="F8" i="1" l="1"/>
  <c r="E32" i="1" l="1"/>
  <c r="E33" i="1"/>
  <c r="H8" i="1"/>
  <c r="G8" i="1" l="1"/>
  <c r="I8" i="1" s="1"/>
</calcChain>
</file>

<file path=xl/sharedStrings.xml><?xml version="1.0" encoding="utf-8"?>
<sst xmlns="http://schemas.openxmlformats.org/spreadsheetml/2006/main" count="332" uniqueCount="85">
  <si>
    <t>z czego:</t>
  </si>
  <si>
    <t>wydatki jednostek budżetowych</t>
  </si>
  <si>
    <t>w tym:</t>
  </si>
  <si>
    <t>Wydatki bieżące</t>
  </si>
  <si>
    <t>– wydatki związane z realizacją ich statutowych zadań</t>
  </si>
  <si>
    <t>Gospodarka komunalna i ochrona środowiska</t>
  </si>
  <si>
    <t>Dział                                      Rozdział</t>
  </si>
  <si>
    <t>w zł</t>
  </si>
  <si>
    <t>Plan na 01.01.2018 r.</t>
  </si>
  <si>
    <t>Plan na 30.06.2018 r.</t>
  </si>
  <si>
    <t>Wykonanie na 30.06.2018 r.</t>
  </si>
  <si>
    <t>świadczenia na rzecz osób fizycznych</t>
  </si>
  <si>
    <t>Wydatki ogółem</t>
  </si>
  <si>
    <t>Transport i łączność</t>
  </si>
  <si>
    <t>Wydatki majątkowe</t>
  </si>
  <si>
    <t>inwestycje i zakupy inwestycyjne</t>
  </si>
  <si>
    <t>– wydatki na programy finansowane z udziałem środków pochodzących ze źródeł zagranicznych, niepodlegające zwrotowi</t>
  </si>
  <si>
    <t>Nadwyżka z lat ubiegłych</t>
  </si>
  <si>
    <t>Pozostała działalność</t>
  </si>
  <si>
    <t>dotacje na zadania bieżące</t>
  </si>
  <si>
    <t>wydatki na programy finansowane z udziałem środków pochodzących ze źródeł zagranicznych, niepodlegające zwrotowi</t>
  </si>
  <si>
    <t>Oświata i wychowanie</t>
  </si>
  <si>
    <t>Szkoły podstawowe</t>
  </si>
  <si>
    <t>Szkoły podstawowe specjalne</t>
  </si>
  <si>
    <t>Pomoc społeczna</t>
  </si>
  <si>
    <t>– wynagrodzenia i składki od nich naliczane</t>
  </si>
  <si>
    <t>Szkoły artysytyczne</t>
  </si>
  <si>
    <t>Dochody ogółem</t>
  </si>
  <si>
    <t>Wyszczególnienie</t>
  </si>
  <si>
    <t>Kultura i ochrona dziedzictwa narodowego</t>
  </si>
  <si>
    <t>Lokalny transport zbiorowy</t>
  </si>
  <si>
    <t>Administracja publiczna</t>
  </si>
  <si>
    <t>Urzędy wojewódzkie</t>
  </si>
  <si>
    <t>Bezpieczeństwo publiczne i ochrona przeciwpożarowa</t>
  </si>
  <si>
    <t>Oddziały przedszkolne w szkołach podstawowych</t>
  </si>
  <si>
    <t>Przedszkola</t>
  </si>
  <si>
    <t>Przedszkola specjalne</t>
  </si>
  <si>
    <t>Inne formy wychowania przedszkolnego</t>
  </si>
  <si>
    <t>Świetlice szkolne</t>
  </si>
  <si>
    <t>Technika</t>
  </si>
  <si>
    <t>Branżowe szkoły I i II stopnia</t>
  </si>
  <si>
    <t>Licea ogólnokształcące</t>
  </si>
  <si>
    <t>Szkoły zawodowe specjalne</t>
  </si>
  <si>
    <t>Stołówki szkolne i przedszkolne</t>
  </si>
  <si>
    <t>Realizacja zadań wymagających stosowania specjalnej organizacji nauki i metod pracy dla dzieci w przedszkolach, oddziałach przedszkolnych w szkołach podstawowych i innych formach wychowania przedszkolnego</t>
  </si>
  <si>
    <t>Realizacja zadań wymagających stosowania specjalnej organizacji nauki i metod pracy dla dzieci i młodzieży w szkołach podstawowych</t>
  </si>
  <si>
    <t>Pozostałe zadania w zakresie polityki społecznej</t>
  </si>
  <si>
    <t>Zespoły do spraw orzekania o niepełnosprawności</t>
  </si>
  <si>
    <t>Edukacyjna opieka wychowawcza</t>
  </si>
  <si>
    <t>Specjalne ośrodki szkolno-wychowawcze</t>
  </si>
  <si>
    <t>Wczesne wspomaganie rozwoju dziecka</t>
  </si>
  <si>
    <t>Poradnie psychologiczno-pedagogiczne, w tym poradnie specjalistyczne</t>
  </si>
  <si>
    <t>Placówki wychowania pozaszkolnego</t>
  </si>
  <si>
    <t>Internaty i bursy szkolne</t>
  </si>
  <si>
    <t>Ośrodki rewalidacyjno-wychowawcze</t>
  </si>
  <si>
    <t>Rodzina</t>
  </si>
  <si>
    <t>Świadczenia rodzinne, świadczenie z funduszu alimentacyjnego oraz składki na ubezpieczenia emerytalne i rentowe z ubezpieczenia społecznego</t>
  </si>
  <si>
    <t>Rodziny zastępcze</t>
  </si>
  <si>
    <t>Działalność placówek opiekuńczo-wychowawczych</t>
  </si>
  <si>
    <t>Składki na ubezpieczenie zdrowotne opłacane za osoby pobierające niektóre świadczenia rodzinne oraz za osoby pobierające zasiłki dla opiekunów</t>
  </si>
  <si>
    <t>Oczyszczanie miast i wsi</t>
  </si>
  <si>
    <t>Teatry</t>
  </si>
  <si>
    <t>Kultura fizyczna</t>
  </si>
  <si>
    <t>Obiekty sportowe</t>
  </si>
  <si>
    <t>60004</t>
  </si>
  <si>
    <t>75011</t>
  </si>
  <si>
    <t>85321</t>
  </si>
  <si>
    <t>85395</t>
  </si>
  <si>
    <t>85502</t>
  </si>
  <si>
    <t>85508</t>
  </si>
  <si>
    <t>85510</t>
  </si>
  <si>
    <t>85513</t>
  </si>
  <si>
    <t>90003</t>
  </si>
  <si>
    <t>92106</t>
  </si>
  <si>
    <t>75814</t>
  </si>
  <si>
    <t>Różne rozliczenia</t>
  </si>
  <si>
    <t>Różne rozliczenia finansowe</t>
  </si>
  <si>
    <t>Sprawozdanie z wykonania dochodów z Funduszu Pomocy - pomoc dla uchodźców z Ukrainy</t>
  </si>
  <si>
    <t>Załącznik Nr 17</t>
  </si>
  <si>
    <t>oraz wydatków nimi finansowanych za 2023 rok</t>
  </si>
  <si>
    <t>Plan na 31.12.2023 r.</t>
  </si>
  <si>
    <t>Wykonanie na 31.12.2023 r.</t>
  </si>
  <si>
    <t>Dowożenie uczniów do szkół</t>
  </si>
  <si>
    <t>Zapewnienie uczniom prawa do bepłatnego dostępu do podręczników, materiałów edukacyjnych lub materiałów ćwiczeniowych</t>
  </si>
  <si>
    <t>Wskaźnik %                                                         (4:3)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</si>
</sst>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##,###,###"/>
  </numFmts>
  <fonts count="4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Times New Roman CE"/>
      <charset val="238"/>
    </font>
    <font>
      <sz val="11"/>
      <color indexed="8"/>
      <name val="Czcionka tekstu podstawowego"/>
      <family val="2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family val="2"/>
    </font>
    <font>
      <b/>
      <sz val="11"/>
      <color indexed="63"/>
      <name val="Calibri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64">
    <xf numFmtId="0" fontId="0" fillId="0" borderId="0"/>
    <xf numFmtId="0" fontId="2" fillId="0" borderId="0"/>
    <xf numFmtId="0" fontId="3" fillId="0" borderId="0"/>
    <xf numFmtId="0" fontId="4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2" applyNumberFormat="0" applyAlignment="0" applyProtection="0"/>
    <xf numFmtId="0" fontId="12" fillId="21" borderId="13" applyNumberFormat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2" applyNumberFormat="0" applyAlignment="0" applyProtection="0"/>
    <xf numFmtId="0" fontId="19" fillId="0" borderId="17" applyNumberFormat="0" applyFill="0" applyAlignment="0" applyProtection="0"/>
    <xf numFmtId="0" fontId="20" fillId="22" borderId="0" applyNumberFormat="0" applyBorder="0" applyAlignment="0" applyProtection="0"/>
    <xf numFmtId="0" fontId="4" fillId="0" borderId="0"/>
    <xf numFmtId="0" fontId="1" fillId="0" borderId="0"/>
    <xf numFmtId="0" fontId="21" fillId="0" borderId="0"/>
    <xf numFmtId="0" fontId="5" fillId="0" borderId="0"/>
    <xf numFmtId="0" fontId="22" fillId="0" borderId="0"/>
    <xf numFmtId="0" fontId="21" fillId="0" borderId="0"/>
    <xf numFmtId="0" fontId="5" fillId="23" borderId="18" applyNumberFormat="0" applyFont="0" applyAlignment="0" applyProtection="0"/>
    <xf numFmtId="0" fontId="23" fillId="20" borderId="19" applyNumberFormat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20" applyNumberFormat="0" applyFill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" fillId="0" borderId="0"/>
  </cellStyleXfs>
  <cellXfs count="188">
    <xf numFmtId="0" fontId="0" fillId="0" borderId="0" xfId="0"/>
    <xf numFmtId="0" fontId="6" fillId="0" borderId="0" xfId="2" applyFont="1" applyBorder="1" applyAlignment="1">
      <alignment horizontal="right"/>
    </xf>
    <xf numFmtId="0" fontId="7" fillId="0" borderId="0" xfId="2" applyFont="1" applyAlignment="1">
      <alignment vertical="center"/>
    </xf>
    <xf numFmtId="0" fontId="28" fillId="0" borderId="0" xfId="2" applyFont="1"/>
    <xf numFmtId="0" fontId="7" fillId="0" borderId="0" xfId="2" applyFont="1" applyAlignment="1">
      <alignment horizontal="left" vertical="center" indent="4"/>
    </xf>
    <xf numFmtId="3" fontId="28" fillId="0" borderId="0" xfId="2" applyNumberFormat="1" applyFont="1"/>
    <xf numFmtId="0" fontId="28" fillId="0" borderId="0" xfId="2" applyFont="1" applyBorder="1"/>
    <xf numFmtId="3" fontId="28" fillId="0" borderId="0" xfId="1" applyNumberFormat="1" applyFont="1"/>
    <xf numFmtId="0" fontId="28" fillId="0" borderId="0" xfId="1" applyFont="1"/>
    <xf numFmtId="0" fontId="28" fillId="0" borderId="11" xfId="2" applyFont="1" applyBorder="1" applyAlignment="1">
      <alignment horizontal="center" vertical="center" wrapText="1"/>
    </xf>
    <xf numFmtId="0" fontId="28" fillId="0" borderId="9" xfId="2" applyFont="1" applyBorder="1" applyAlignment="1">
      <alignment horizontal="center" vertical="center" wrapText="1"/>
    </xf>
    <xf numFmtId="0" fontId="28" fillId="0" borderId="7" xfId="2" applyFont="1" applyBorder="1" applyAlignment="1">
      <alignment horizontal="center" vertical="center" wrapText="1"/>
    </xf>
    <xf numFmtId="164" fontId="28" fillId="0" borderId="0" xfId="1" applyNumberFormat="1" applyFont="1"/>
    <xf numFmtId="0" fontId="29" fillId="0" borderId="8" xfId="2" applyFont="1" applyBorder="1" applyAlignment="1">
      <alignment horizontal="center" vertical="center"/>
    </xf>
    <xf numFmtId="0" fontId="29" fillId="0" borderId="10" xfId="2" applyFont="1" applyBorder="1" applyAlignment="1">
      <alignment horizontal="center"/>
    </xf>
    <xf numFmtId="0" fontId="29" fillId="0" borderId="9" xfId="2" applyFont="1" applyBorder="1" applyAlignment="1">
      <alignment horizontal="center"/>
    </xf>
    <xf numFmtId="3" fontId="29" fillId="0" borderId="0" xfId="1" applyNumberFormat="1" applyFont="1"/>
    <xf numFmtId="164" fontId="29" fillId="0" borderId="0" xfId="1" applyNumberFormat="1" applyFont="1"/>
    <xf numFmtId="0" fontId="29" fillId="0" borderId="0" xfId="1" applyFont="1"/>
    <xf numFmtId="164" fontId="7" fillId="24" borderId="8" xfId="1" applyNumberFormat="1" applyFont="1" applyFill="1" applyBorder="1" applyAlignment="1">
      <alignment vertical="center"/>
    </xf>
    <xf numFmtId="4" fontId="7" fillId="24" borderId="7" xfId="2" applyNumberFormat="1" applyFont="1" applyFill="1" applyBorder="1" applyAlignment="1">
      <alignment horizontal="right" vertical="center"/>
    </xf>
    <xf numFmtId="3" fontId="28" fillId="24" borderId="0" xfId="1" applyNumberFormat="1" applyFont="1" applyFill="1"/>
    <xf numFmtId="2" fontId="28" fillId="24" borderId="0" xfId="1" applyNumberFormat="1" applyFont="1" applyFill="1"/>
    <xf numFmtId="41" fontId="28" fillId="0" borderId="0" xfId="1" applyNumberFormat="1" applyFont="1"/>
    <xf numFmtId="164" fontId="7" fillId="24" borderId="2" xfId="2" applyNumberFormat="1" applyFont="1" applyFill="1" applyBorder="1" applyAlignment="1">
      <alignment vertical="center"/>
    </xf>
    <xf numFmtId="164" fontId="7" fillId="24" borderId="1" xfId="2" applyNumberFormat="1" applyFont="1" applyFill="1" applyBorder="1" applyAlignment="1">
      <alignment vertical="center"/>
    </xf>
    <xf numFmtId="43" fontId="28" fillId="24" borderId="0" xfId="1" applyNumberFormat="1" applyFont="1" applyFill="1"/>
    <xf numFmtId="164" fontId="28" fillId="24" borderId="0" xfId="1" applyNumberFormat="1" applyFont="1" applyFill="1"/>
    <xf numFmtId="164" fontId="28" fillId="24" borderId="6" xfId="2" applyNumberFormat="1" applyFont="1" applyFill="1" applyBorder="1" applyAlignment="1">
      <alignment vertical="center"/>
    </xf>
    <xf numFmtId="164" fontId="28" fillId="24" borderId="7" xfId="2" applyNumberFormat="1" applyFont="1" applyFill="1" applyBorder="1" applyAlignment="1">
      <alignment vertical="center"/>
    </xf>
    <xf numFmtId="4" fontId="28" fillId="24" borderId="7" xfId="2" applyNumberFormat="1" applyFont="1" applyFill="1" applyBorder="1" applyAlignment="1">
      <alignment horizontal="right" vertical="center"/>
    </xf>
    <xf numFmtId="41" fontId="28" fillId="0" borderId="0" xfId="1" applyNumberFormat="1" applyFont="1" applyAlignment="1">
      <alignment vertical="center"/>
    </xf>
    <xf numFmtId="164" fontId="7" fillId="24" borderId="2" xfId="1" applyNumberFormat="1" applyFont="1" applyFill="1" applyBorder="1" applyAlignment="1">
      <alignment vertical="center"/>
    </xf>
    <xf numFmtId="4" fontId="7" fillId="24" borderId="1" xfId="2" applyNumberFormat="1" applyFont="1" applyFill="1" applyBorder="1" applyAlignment="1">
      <alignment horizontal="right" vertical="center"/>
    </xf>
    <xf numFmtId="164" fontId="7" fillId="24" borderId="6" xfId="2" applyNumberFormat="1" applyFont="1" applyFill="1" applyBorder="1" applyAlignment="1">
      <alignment vertical="center"/>
    </xf>
    <xf numFmtId="164" fontId="7" fillId="24" borderId="7" xfId="2" applyNumberFormat="1" applyFont="1" applyFill="1" applyBorder="1" applyAlignment="1">
      <alignment vertical="center"/>
    </xf>
    <xf numFmtId="3" fontId="7" fillId="24" borderId="0" xfId="1" applyNumberFormat="1" applyFont="1" applyFill="1"/>
    <xf numFmtId="164" fontId="7" fillId="24" borderId="0" xfId="1" applyNumberFormat="1" applyFont="1" applyFill="1"/>
    <xf numFmtId="164" fontId="7" fillId="0" borderId="0" xfId="1" applyNumberFormat="1" applyFont="1"/>
    <xf numFmtId="0" fontId="7" fillId="0" borderId="0" xfId="1" applyFont="1"/>
    <xf numFmtId="4" fontId="28" fillId="24" borderId="1" xfId="2" applyNumberFormat="1" applyFont="1" applyFill="1" applyBorder="1" applyAlignment="1">
      <alignment horizontal="right" vertical="center"/>
    </xf>
    <xf numFmtId="0" fontId="30" fillId="0" borderId="0" xfId="1" applyFont="1"/>
    <xf numFmtId="4" fontId="29" fillId="24" borderId="7" xfId="2" applyNumberFormat="1" applyFont="1" applyFill="1" applyBorder="1" applyAlignment="1">
      <alignment horizontal="right" vertical="center"/>
    </xf>
    <xf numFmtId="164" fontId="30" fillId="24" borderId="6" xfId="2" applyNumberFormat="1" applyFont="1" applyFill="1" applyBorder="1" applyAlignment="1">
      <alignment vertical="center"/>
    </xf>
    <xf numFmtId="164" fontId="30" fillId="24" borderId="7" xfId="2" applyNumberFormat="1" applyFont="1" applyFill="1" applyBorder="1" applyAlignment="1">
      <alignment vertical="center"/>
    </xf>
    <xf numFmtId="4" fontId="30" fillId="24" borderId="7" xfId="2" applyNumberFormat="1" applyFont="1" applyFill="1" applyBorder="1" applyAlignment="1">
      <alignment horizontal="right" vertical="center"/>
    </xf>
    <xf numFmtId="3" fontId="30" fillId="24" borderId="0" xfId="1" applyNumberFormat="1" applyFont="1" applyFill="1"/>
    <xf numFmtId="164" fontId="30" fillId="24" borderId="0" xfId="1" applyNumberFormat="1" applyFont="1" applyFill="1"/>
    <xf numFmtId="164" fontId="30" fillId="0" borderId="0" xfId="1" applyNumberFormat="1" applyFont="1"/>
    <xf numFmtId="164" fontId="28" fillId="24" borderId="2" xfId="2" applyNumberFormat="1" applyFont="1" applyFill="1" applyBorder="1" applyAlignment="1">
      <alignment vertical="center"/>
    </xf>
    <xf numFmtId="164" fontId="28" fillId="24" borderId="1" xfId="2" applyNumberFormat="1" applyFont="1" applyFill="1" applyBorder="1" applyAlignment="1">
      <alignment vertical="center"/>
    </xf>
    <xf numFmtId="43" fontId="7" fillId="24" borderId="0" xfId="1" applyNumberFormat="1" applyFont="1" applyFill="1"/>
    <xf numFmtId="41" fontId="7" fillId="0" borderId="0" xfId="1" applyNumberFormat="1" applyFont="1" applyAlignment="1">
      <alignment vertical="center"/>
    </xf>
    <xf numFmtId="41" fontId="7" fillId="0" borderId="0" xfId="1" applyNumberFormat="1" applyFont="1"/>
    <xf numFmtId="4" fontId="28" fillId="0" borderId="0" xfId="1" applyNumberFormat="1" applyFont="1"/>
    <xf numFmtId="4" fontId="29" fillId="24" borderId="6" xfId="2" applyNumberFormat="1" applyFont="1" applyFill="1" applyBorder="1" applyAlignment="1">
      <alignment vertical="center"/>
    </xf>
    <xf numFmtId="4" fontId="29" fillId="24" borderId="7" xfId="2" applyNumberFormat="1" applyFont="1" applyFill="1" applyBorder="1" applyAlignment="1">
      <alignment vertical="center"/>
    </xf>
    <xf numFmtId="4" fontId="29" fillId="24" borderId="0" xfId="1" applyNumberFormat="1" applyFont="1" applyFill="1"/>
    <xf numFmtId="4" fontId="29" fillId="0" borderId="0" xfId="1" applyNumberFormat="1" applyFont="1"/>
    <xf numFmtId="0" fontId="28" fillId="0" borderId="4" xfId="1" applyFont="1" applyBorder="1" applyAlignment="1">
      <alignment horizontal="center" vertical="center" wrapText="1"/>
    </xf>
    <xf numFmtId="0" fontId="28" fillId="0" borderId="4" xfId="1" applyFont="1" applyBorder="1" applyAlignment="1">
      <alignment horizontal="center" vertical="center"/>
    </xf>
    <xf numFmtId="0" fontId="28" fillId="0" borderId="4" xfId="2" applyFont="1" applyBorder="1" applyAlignment="1">
      <alignment horizontal="center" vertical="center" wrapText="1"/>
    </xf>
    <xf numFmtId="0" fontId="32" fillId="0" borderId="9" xfId="1" applyFont="1" applyBorder="1" applyAlignment="1">
      <alignment horizontal="center" vertical="center"/>
    </xf>
    <xf numFmtId="0" fontId="32" fillId="0" borderId="10" xfId="1" applyFont="1" applyBorder="1" applyAlignment="1">
      <alignment horizontal="center" vertical="center"/>
    </xf>
    <xf numFmtId="0" fontId="32" fillId="0" borderId="10" xfId="2" applyFont="1" applyBorder="1" applyAlignment="1">
      <alignment horizontal="center" vertical="center"/>
    </xf>
    <xf numFmtId="0" fontId="32" fillId="0" borderId="9" xfId="2" applyFont="1" applyBorder="1" applyAlignment="1">
      <alignment horizontal="center" vertical="center"/>
    </xf>
    <xf numFmtId="0" fontId="33" fillId="0" borderId="9" xfId="1" applyFont="1" applyBorder="1" applyAlignment="1">
      <alignment horizontal="center" vertical="center"/>
    </xf>
    <xf numFmtId="0" fontId="33" fillId="24" borderId="10" xfId="1" applyFont="1" applyFill="1" applyBorder="1" applyAlignment="1">
      <alignment vertical="center"/>
    </xf>
    <xf numFmtId="4" fontId="34" fillId="24" borderId="9" xfId="1" applyNumberFormat="1" applyFont="1" applyFill="1" applyBorder="1" applyAlignment="1">
      <alignment vertical="center"/>
    </xf>
    <xf numFmtId="4" fontId="34" fillId="24" borderId="9" xfId="1" applyNumberFormat="1" applyFont="1" applyFill="1" applyBorder="1" applyAlignment="1">
      <alignment horizontal="right" vertical="center"/>
    </xf>
    <xf numFmtId="0" fontId="35" fillId="24" borderId="10" xfId="1" applyFont="1" applyFill="1" applyBorder="1" applyAlignment="1">
      <alignment vertical="center"/>
    </xf>
    <xf numFmtId="4" fontId="36" fillId="24" borderId="10" xfId="1" applyNumberFormat="1" applyFont="1" applyFill="1" applyBorder="1" applyAlignment="1">
      <alignment vertical="center"/>
    </xf>
    <xf numFmtId="4" fontId="36" fillId="24" borderId="1" xfId="2" applyNumberFormat="1" applyFont="1" applyFill="1" applyBorder="1" applyAlignment="1">
      <alignment horizontal="right" vertical="center"/>
    </xf>
    <xf numFmtId="0" fontId="33" fillId="0" borderId="1" xfId="1" applyFont="1" applyBorder="1" applyAlignment="1">
      <alignment horizontal="center" vertical="center"/>
    </xf>
    <xf numFmtId="0" fontId="33" fillId="24" borderId="3" xfId="1" applyFont="1" applyFill="1" applyBorder="1" applyAlignment="1">
      <alignment vertical="center"/>
    </xf>
    <xf numFmtId="4" fontId="34" fillId="24" borderId="3" xfId="1" applyNumberFormat="1" applyFont="1" applyFill="1" applyBorder="1" applyAlignment="1">
      <alignment vertical="center"/>
    </xf>
    <xf numFmtId="4" fontId="34" fillId="24" borderId="1" xfId="2" applyNumberFormat="1" applyFont="1" applyFill="1" applyBorder="1" applyAlignment="1">
      <alignment horizontal="right" vertical="center"/>
    </xf>
    <xf numFmtId="0" fontId="37" fillId="0" borderId="28" xfId="1" applyFont="1" applyBorder="1" applyAlignment="1">
      <alignment horizontal="center" vertical="center"/>
    </xf>
    <xf numFmtId="0" fontId="37" fillId="24" borderId="29" xfId="1" applyFont="1" applyFill="1" applyBorder="1" applyAlignment="1">
      <alignment vertical="center"/>
    </xf>
    <xf numFmtId="4" fontId="38" fillId="24" borderId="29" xfId="1" applyNumberFormat="1" applyFont="1" applyFill="1" applyBorder="1" applyAlignment="1">
      <alignment vertical="center"/>
    </xf>
    <xf numFmtId="4" fontId="38" fillId="24" borderId="28" xfId="2" applyNumberFormat="1" applyFont="1" applyFill="1" applyBorder="1" applyAlignment="1">
      <alignment horizontal="right" vertical="center"/>
    </xf>
    <xf numFmtId="0" fontId="33" fillId="0" borderId="23" xfId="1" applyFont="1" applyBorder="1" applyAlignment="1">
      <alignment horizontal="center" vertical="center"/>
    </xf>
    <xf numFmtId="0" fontId="33" fillId="24" borderId="24" xfId="1" applyFont="1" applyFill="1" applyBorder="1" applyAlignment="1">
      <alignment vertical="center"/>
    </xf>
    <xf numFmtId="4" fontId="34" fillId="24" borderId="24" xfId="1" applyNumberFormat="1" applyFont="1" applyFill="1" applyBorder="1" applyAlignment="1">
      <alignment vertical="center"/>
    </xf>
    <xf numFmtId="4" fontId="34" fillId="24" borderId="23" xfId="2" applyNumberFormat="1" applyFont="1" applyFill="1" applyBorder="1" applyAlignment="1">
      <alignment horizontal="right" vertical="center"/>
    </xf>
    <xf numFmtId="0" fontId="37" fillId="0" borderId="1" xfId="1" applyFont="1" applyBorder="1" applyAlignment="1">
      <alignment horizontal="center" vertical="center"/>
    </xf>
    <xf numFmtId="0" fontId="37" fillId="24" borderId="31" xfId="1" applyFont="1" applyFill="1" applyBorder="1" applyAlignment="1">
      <alignment horizontal="left" vertical="center" wrapText="1"/>
    </xf>
    <xf numFmtId="4" fontId="38" fillId="24" borderId="3" xfId="1" applyNumberFormat="1" applyFont="1" applyFill="1" applyBorder="1" applyAlignment="1">
      <alignment vertical="center"/>
    </xf>
    <xf numFmtId="4" fontId="38" fillId="24" borderId="1" xfId="2" applyNumberFormat="1" applyFont="1" applyFill="1" applyBorder="1" applyAlignment="1">
      <alignment horizontal="right" vertical="center"/>
    </xf>
    <xf numFmtId="0" fontId="33" fillId="24" borderId="24" xfId="1" applyFont="1" applyFill="1" applyBorder="1" applyAlignment="1">
      <alignment horizontal="left" vertical="center" wrapText="1"/>
    </xf>
    <xf numFmtId="0" fontId="37" fillId="24" borderId="3" xfId="1" applyFont="1" applyFill="1" applyBorder="1" applyAlignment="1">
      <alignment horizontal="left" vertical="center" wrapText="1"/>
    </xf>
    <xf numFmtId="4" fontId="34" fillId="24" borderId="24" xfId="2" applyNumberFormat="1" applyFont="1" applyFill="1" applyBorder="1" applyAlignment="1">
      <alignment vertical="center"/>
    </xf>
    <xf numFmtId="0" fontId="37" fillId="0" borderId="30" xfId="1" applyFont="1" applyBorder="1" applyAlignment="1">
      <alignment horizontal="center" vertical="center"/>
    </xf>
    <xf numFmtId="4" fontId="38" fillId="24" borderId="31" xfId="2" applyNumberFormat="1" applyFont="1" applyFill="1" applyBorder="1" applyAlignment="1">
      <alignment vertical="center"/>
    </xf>
    <xf numFmtId="4" fontId="38" fillId="24" borderId="30" xfId="2" applyNumberFormat="1" applyFont="1" applyFill="1" applyBorder="1" applyAlignment="1">
      <alignment horizontal="right" vertical="center"/>
    </xf>
    <xf numFmtId="4" fontId="38" fillId="24" borderId="29" xfId="2" applyNumberFormat="1" applyFont="1" applyFill="1" applyBorder="1" applyAlignment="1">
      <alignment vertical="center"/>
    </xf>
    <xf numFmtId="0" fontId="37" fillId="0" borderId="21" xfId="1" applyFont="1" applyBorder="1" applyAlignment="1">
      <alignment horizontal="center" vertical="center"/>
    </xf>
    <xf numFmtId="0" fontId="37" fillId="24" borderId="22" xfId="1" applyFont="1" applyFill="1" applyBorder="1" applyAlignment="1">
      <alignment horizontal="left" vertical="center" wrapText="1"/>
    </xf>
    <xf numFmtId="4" fontId="38" fillId="24" borderId="22" xfId="2" applyNumberFormat="1" applyFont="1" applyFill="1" applyBorder="1" applyAlignment="1">
      <alignment vertical="center"/>
    </xf>
    <xf numFmtId="4" fontId="38" fillId="24" borderId="21" xfId="2" applyNumberFormat="1" applyFont="1" applyFill="1" applyBorder="1" applyAlignment="1">
      <alignment horizontal="right" vertical="center"/>
    </xf>
    <xf numFmtId="4" fontId="38" fillId="24" borderId="3" xfId="2" applyNumberFormat="1" applyFont="1" applyFill="1" applyBorder="1" applyAlignment="1">
      <alignment vertical="center"/>
    </xf>
    <xf numFmtId="0" fontId="37" fillId="0" borderId="32" xfId="1" applyFont="1" applyBorder="1" applyAlignment="1">
      <alignment horizontal="center" vertical="center"/>
    </xf>
    <xf numFmtId="0" fontId="37" fillId="24" borderId="33" xfId="1" applyFont="1" applyFill="1" applyBorder="1" applyAlignment="1">
      <alignment horizontal="left" vertical="center" wrapText="1"/>
    </xf>
    <xf numFmtId="4" fontId="38" fillId="24" borderId="33" xfId="2" applyNumberFormat="1" applyFont="1" applyFill="1" applyBorder="1" applyAlignment="1">
      <alignment vertical="center"/>
    </xf>
    <xf numFmtId="4" fontId="38" fillId="24" borderId="32" xfId="2" applyNumberFormat="1" applyFont="1" applyFill="1" applyBorder="1" applyAlignment="1">
      <alignment horizontal="right" vertical="center"/>
    </xf>
    <xf numFmtId="0" fontId="33" fillId="24" borderId="3" xfId="1" applyFont="1" applyFill="1" applyBorder="1" applyAlignment="1">
      <alignment horizontal="left" vertical="center" wrapText="1"/>
    </xf>
    <xf numFmtId="4" fontId="34" fillId="24" borderId="3" xfId="2" applyNumberFormat="1" applyFont="1" applyFill="1" applyBorder="1" applyAlignment="1">
      <alignment vertical="center"/>
    </xf>
    <xf numFmtId="0" fontId="37" fillId="0" borderId="23" xfId="1" applyFont="1" applyBorder="1" applyAlignment="1">
      <alignment horizontal="center" vertical="center"/>
    </xf>
    <xf numFmtId="0" fontId="37" fillId="24" borderId="24" xfId="1" applyFont="1" applyFill="1" applyBorder="1" applyAlignment="1">
      <alignment horizontal="left" vertical="center" wrapText="1"/>
    </xf>
    <xf numFmtId="4" fontId="38" fillId="24" borderId="24" xfId="2" applyNumberFormat="1" applyFont="1" applyFill="1" applyBorder="1" applyAlignment="1">
      <alignment vertical="center"/>
    </xf>
    <xf numFmtId="4" fontId="38" fillId="24" borderId="23" xfId="2" applyNumberFormat="1" applyFont="1" applyFill="1" applyBorder="1" applyAlignment="1">
      <alignment horizontal="right" vertical="center"/>
    </xf>
    <xf numFmtId="0" fontId="35" fillId="24" borderId="3" xfId="1" applyFont="1" applyFill="1" applyBorder="1" applyAlignment="1">
      <alignment horizontal="left" vertical="center" wrapText="1"/>
    </xf>
    <xf numFmtId="0" fontId="39" fillId="24" borderId="3" xfId="1" applyFont="1" applyFill="1" applyBorder="1" applyAlignment="1">
      <alignment horizontal="left" vertical="center" wrapText="1"/>
    </xf>
    <xf numFmtId="0" fontId="37" fillId="24" borderId="3" xfId="1" applyFont="1" applyFill="1" applyBorder="1" applyAlignment="1">
      <alignment horizontal="center" vertical="center" wrapText="1"/>
    </xf>
    <xf numFmtId="4" fontId="40" fillId="24" borderId="1" xfId="2" applyNumberFormat="1" applyFont="1" applyFill="1" applyBorder="1" applyAlignment="1">
      <alignment horizontal="right" vertical="center"/>
    </xf>
    <xf numFmtId="4" fontId="40" fillId="24" borderId="3" xfId="2" applyNumberFormat="1" applyFont="1" applyFill="1" applyBorder="1" applyAlignment="1">
      <alignment vertical="center"/>
    </xf>
    <xf numFmtId="4" fontId="39" fillId="0" borderId="1" xfId="1" applyNumberFormat="1" applyFont="1" applyBorder="1" applyAlignment="1">
      <alignment horizontal="center" vertical="center"/>
    </xf>
    <xf numFmtId="4" fontId="39" fillId="24" borderId="3" xfId="1" applyNumberFormat="1" applyFont="1" applyFill="1" applyBorder="1" applyAlignment="1">
      <alignment horizontal="left" vertical="center" wrapText="1"/>
    </xf>
    <xf numFmtId="4" fontId="33" fillId="24" borderId="10" xfId="1" applyNumberFormat="1" applyFont="1" applyFill="1" applyBorder="1" applyAlignment="1">
      <alignment horizontal="left" vertical="center" wrapText="1"/>
    </xf>
    <xf numFmtId="4" fontId="34" fillId="24" borderId="10" xfId="2" applyNumberFormat="1" applyFont="1" applyFill="1" applyBorder="1" applyAlignment="1">
      <alignment vertical="center"/>
    </xf>
    <xf numFmtId="4" fontId="34" fillId="24" borderId="9" xfId="2" applyNumberFormat="1" applyFont="1" applyFill="1" applyBorder="1" applyAlignment="1">
      <alignment horizontal="right" vertical="center"/>
    </xf>
    <xf numFmtId="4" fontId="36" fillId="24" borderId="3" xfId="2" applyNumberFormat="1" applyFont="1" applyFill="1" applyBorder="1" applyAlignment="1">
      <alignment vertical="center"/>
    </xf>
    <xf numFmtId="0" fontId="34" fillId="0" borderId="11" xfId="0" applyFont="1" applyBorder="1" applyAlignment="1">
      <alignment vertical="center"/>
    </xf>
    <xf numFmtId="0" fontId="37" fillId="0" borderId="7" xfId="1" applyFont="1" applyBorder="1" applyAlignment="1">
      <alignment horizontal="center" vertical="center"/>
    </xf>
    <xf numFmtId="0" fontId="39" fillId="24" borderId="25" xfId="1" applyFont="1" applyFill="1" applyBorder="1" applyAlignment="1">
      <alignment horizontal="left" vertical="center" wrapText="1"/>
    </xf>
    <xf numFmtId="4" fontId="40" fillId="24" borderId="25" xfId="2" applyNumberFormat="1" applyFont="1" applyFill="1" applyBorder="1" applyAlignment="1">
      <alignment vertical="center"/>
    </xf>
    <xf numFmtId="4" fontId="40" fillId="24" borderId="7" xfId="2" applyNumberFormat="1" applyFont="1" applyFill="1" applyBorder="1" applyAlignment="1">
      <alignment horizontal="right" vertical="center"/>
    </xf>
    <xf numFmtId="0" fontId="37" fillId="0" borderId="4" xfId="1" applyFont="1" applyBorder="1" applyAlignment="1">
      <alignment horizontal="center" vertical="center"/>
    </xf>
    <xf numFmtId="0" fontId="37" fillId="24" borderId="26" xfId="1" applyFont="1" applyFill="1" applyBorder="1" applyAlignment="1">
      <alignment horizontal="left" vertical="center" wrapText="1"/>
    </xf>
    <xf numFmtId="4" fontId="38" fillId="24" borderId="26" xfId="2" applyNumberFormat="1" applyFont="1" applyFill="1" applyBorder="1" applyAlignment="1">
      <alignment vertical="center"/>
    </xf>
    <xf numFmtId="4" fontId="38" fillId="24" borderId="4" xfId="2" applyNumberFormat="1" applyFont="1" applyFill="1" applyBorder="1" applyAlignment="1">
      <alignment horizontal="right" vertical="center"/>
    </xf>
    <xf numFmtId="0" fontId="35" fillId="0" borderId="1" xfId="1" applyFont="1" applyBorder="1" applyAlignment="1">
      <alignment horizontal="center" vertical="center"/>
    </xf>
    <xf numFmtId="0" fontId="37" fillId="24" borderId="29" xfId="1" applyFont="1" applyFill="1" applyBorder="1" applyAlignment="1">
      <alignment horizontal="left" vertical="center" wrapText="1"/>
    </xf>
    <xf numFmtId="0" fontId="35" fillId="24" borderId="26" xfId="1" applyFont="1" applyFill="1" applyBorder="1" applyAlignment="1">
      <alignment horizontal="left" vertical="center" wrapText="1"/>
    </xf>
    <xf numFmtId="4" fontId="36" fillId="24" borderId="26" xfId="2" applyNumberFormat="1" applyFont="1" applyFill="1" applyBorder="1" applyAlignment="1">
      <alignment vertical="center"/>
    </xf>
    <xf numFmtId="4" fontId="36" fillId="24" borderId="4" xfId="2" applyNumberFormat="1" applyFont="1" applyFill="1" applyBorder="1" applyAlignment="1">
      <alignment horizontal="right" vertical="center"/>
    </xf>
    <xf numFmtId="0" fontId="37" fillId="0" borderId="5" xfId="1" applyFont="1" applyBorder="1" applyAlignment="1">
      <alignment horizontal="center" vertical="center"/>
    </xf>
    <xf numFmtId="0" fontId="39" fillId="24" borderId="27" xfId="1" applyFont="1" applyFill="1" applyBorder="1" applyAlignment="1">
      <alignment horizontal="left" vertical="center" wrapText="1"/>
    </xf>
    <xf numFmtId="4" fontId="40" fillId="24" borderId="27" xfId="2" applyNumberFormat="1" applyFont="1" applyFill="1" applyBorder="1" applyAlignment="1">
      <alignment vertical="center"/>
    </xf>
    <xf numFmtId="4" fontId="40" fillId="24" borderId="5" xfId="2" applyNumberFormat="1" applyFont="1" applyFill="1" applyBorder="1" applyAlignment="1">
      <alignment horizontal="right" vertical="center"/>
    </xf>
    <xf numFmtId="4" fontId="40" fillId="0" borderId="27" xfId="2" applyNumberFormat="1" applyFont="1" applyFill="1" applyBorder="1" applyAlignment="1">
      <alignment vertical="center"/>
    </xf>
    <xf numFmtId="4" fontId="38" fillId="0" borderId="22" xfId="2" applyNumberFormat="1" applyFont="1" applyFill="1" applyBorder="1" applyAlignment="1">
      <alignment vertical="center"/>
    </xf>
    <xf numFmtId="4" fontId="36" fillId="0" borderId="3" xfId="2" applyNumberFormat="1" applyFont="1" applyFill="1" applyBorder="1" applyAlignment="1">
      <alignment vertical="center"/>
    </xf>
    <xf numFmtId="4" fontId="40" fillId="0" borderId="3" xfId="2" applyNumberFormat="1" applyFont="1" applyFill="1" applyBorder="1" applyAlignment="1">
      <alignment vertical="center"/>
    </xf>
    <xf numFmtId="0" fontId="37" fillId="24" borderId="27" xfId="1" applyFont="1" applyFill="1" applyBorder="1" applyAlignment="1">
      <alignment horizontal="left" vertical="center" wrapText="1"/>
    </xf>
    <xf numFmtId="4" fontId="38" fillId="0" borderId="27" xfId="2" applyNumberFormat="1" applyFont="1" applyFill="1" applyBorder="1" applyAlignment="1">
      <alignment vertical="center"/>
    </xf>
    <xf numFmtId="4" fontId="38" fillId="24" borderId="27" xfId="2" applyNumberFormat="1" applyFont="1" applyFill="1" applyBorder="1" applyAlignment="1">
      <alignment vertical="center"/>
    </xf>
    <xf numFmtId="4" fontId="38" fillId="24" borderId="5" xfId="2" applyNumberFormat="1" applyFont="1" applyFill="1" applyBorder="1" applyAlignment="1">
      <alignment horizontal="right" vertical="center"/>
    </xf>
    <xf numFmtId="4" fontId="38" fillId="0" borderId="3" xfId="2" applyNumberFormat="1" applyFont="1" applyFill="1" applyBorder="1" applyAlignment="1">
      <alignment vertical="center"/>
    </xf>
    <xf numFmtId="0" fontId="37" fillId="24" borderId="25" xfId="1" applyFont="1" applyFill="1" applyBorder="1" applyAlignment="1">
      <alignment horizontal="left" vertical="center" wrapText="1"/>
    </xf>
    <xf numFmtId="4" fontId="38" fillId="24" borderId="25" xfId="2" applyNumberFormat="1" applyFont="1" applyFill="1" applyBorder="1" applyAlignment="1">
      <alignment vertical="center"/>
    </xf>
    <xf numFmtId="4" fontId="38" fillId="24" borderId="7" xfId="2" applyNumberFormat="1" applyFont="1" applyFill="1" applyBorder="1" applyAlignment="1">
      <alignment horizontal="right" vertical="center"/>
    </xf>
    <xf numFmtId="0" fontId="33" fillId="0" borderId="23" xfId="1" applyFont="1" applyBorder="1" applyAlignment="1">
      <alignment vertical="center"/>
    </xf>
    <xf numFmtId="4" fontId="33" fillId="0" borderId="23" xfId="2" applyNumberFormat="1" applyFont="1" applyBorder="1" applyAlignment="1">
      <alignment horizontal="right" vertical="center"/>
    </xf>
    <xf numFmtId="4" fontId="37" fillId="0" borderId="21" xfId="2" applyNumberFormat="1" applyFont="1" applyBorder="1"/>
    <xf numFmtId="4" fontId="37" fillId="0" borderId="21" xfId="2" applyNumberFormat="1" applyFont="1" applyBorder="1" applyAlignment="1">
      <alignment horizontal="right"/>
    </xf>
    <xf numFmtId="4" fontId="35" fillId="0" borderId="1" xfId="2" applyNumberFormat="1" applyFont="1" applyBorder="1"/>
    <xf numFmtId="4" fontId="35" fillId="0" borderId="1" xfId="2" applyNumberFormat="1" applyFont="1" applyBorder="1" applyAlignment="1">
      <alignment horizontal="right"/>
    </xf>
    <xf numFmtId="4" fontId="37" fillId="0" borderId="1" xfId="2" applyNumberFormat="1" applyFont="1" applyBorder="1"/>
    <xf numFmtId="4" fontId="37" fillId="0" borderId="1" xfId="2" applyNumberFormat="1" applyFont="1" applyBorder="1" applyAlignment="1">
      <alignment horizontal="right"/>
    </xf>
    <xf numFmtId="4" fontId="39" fillId="0" borderId="7" xfId="2" applyNumberFormat="1" applyFont="1" applyBorder="1"/>
    <xf numFmtId="4" fontId="39" fillId="0" borderId="7" xfId="2" applyNumberFormat="1" applyFont="1" applyBorder="1" applyAlignment="1">
      <alignment horizontal="right"/>
    </xf>
    <xf numFmtId="0" fontId="33" fillId="0" borderId="34" xfId="1" applyFont="1" applyBorder="1" applyAlignment="1">
      <alignment horizontal="center" vertical="center"/>
    </xf>
    <xf numFmtId="0" fontId="33" fillId="24" borderId="35" xfId="1" applyFont="1" applyFill="1" applyBorder="1" applyAlignment="1">
      <alignment horizontal="left" vertical="center" wrapText="1"/>
    </xf>
    <xf numFmtId="4" fontId="34" fillId="24" borderId="35" xfId="2" applyNumberFormat="1" applyFont="1" applyFill="1" applyBorder="1" applyAlignment="1">
      <alignment vertical="center"/>
    </xf>
    <xf numFmtId="4" fontId="34" fillId="24" borderId="34" xfId="2" applyNumberFormat="1" applyFont="1" applyFill="1" applyBorder="1" applyAlignment="1">
      <alignment horizontal="right" vertical="center"/>
    </xf>
    <xf numFmtId="4" fontId="40" fillId="24" borderId="31" xfId="2" applyNumberFormat="1" applyFont="1" applyFill="1" applyBorder="1" applyAlignment="1">
      <alignment vertical="center"/>
    </xf>
    <xf numFmtId="4" fontId="40" fillId="24" borderId="30" xfId="2" applyNumberFormat="1" applyFont="1" applyFill="1" applyBorder="1" applyAlignment="1">
      <alignment horizontal="right" vertical="center"/>
    </xf>
    <xf numFmtId="0" fontId="35" fillId="24" borderId="31" xfId="1" applyFont="1" applyFill="1" applyBorder="1" applyAlignment="1">
      <alignment horizontal="left" vertical="center" wrapText="1"/>
    </xf>
    <xf numFmtId="4" fontId="36" fillId="24" borderId="31" xfId="2" applyNumberFormat="1" applyFont="1" applyFill="1" applyBorder="1" applyAlignment="1">
      <alignment vertical="center"/>
    </xf>
    <xf numFmtId="4" fontId="36" fillId="24" borderId="30" xfId="2" applyNumberFormat="1" applyFont="1" applyFill="1" applyBorder="1" applyAlignment="1">
      <alignment horizontal="right" vertical="center"/>
    </xf>
    <xf numFmtId="0" fontId="39" fillId="0" borderId="1" xfId="1" applyFont="1" applyBorder="1" applyAlignment="1">
      <alignment horizontal="center" vertical="center"/>
    </xf>
    <xf numFmtId="164" fontId="29" fillId="24" borderId="6" xfId="2" applyNumberFormat="1" applyFont="1" applyFill="1" applyBorder="1" applyAlignment="1">
      <alignment vertical="center"/>
    </xf>
    <xf numFmtId="164" fontId="29" fillId="24" borderId="7" xfId="2" applyNumberFormat="1" applyFont="1" applyFill="1" applyBorder="1" applyAlignment="1">
      <alignment vertical="center"/>
    </xf>
    <xf numFmtId="3" fontId="29" fillId="24" borderId="0" xfId="1" applyNumberFormat="1" applyFont="1" applyFill="1"/>
    <xf numFmtId="164" fontId="29" fillId="24" borderId="0" xfId="1" applyNumberFormat="1" applyFont="1" applyFill="1"/>
    <xf numFmtId="4" fontId="39" fillId="0" borderId="1" xfId="2" applyNumberFormat="1" applyFont="1" applyBorder="1"/>
    <xf numFmtId="4" fontId="39" fillId="0" borderId="1" xfId="2" applyNumberFormat="1" applyFont="1" applyBorder="1" applyAlignment="1">
      <alignment horizontal="right"/>
    </xf>
    <xf numFmtId="0" fontId="28" fillId="0" borderId="7" xfId="1" applyFont="1" applyBorder="1"/>
    <xf numFmtId="0" fontId="39" fillId="24" borderId="7" xfId="1" applyFont="1" applyFill="1" applyBorder="1" applyAlignment="1">
      <alignment horizontal="left" vertical="center" wrapText="1"/>
    </xf>
    <xf numFmtId="0" fontId="33" fillId="0" borderId="0" xfId="2" applyFont="1" applyAlignment="1">
      <alignment vertical="center"/>
    </xf>
    <xf numFmtId="0" fontId="28" fillId="0" borderId="1" xfId="1" applyFont="1" applyBorder="1"/>
    <xf numFmtId="0" fontId="35" fillId="0" borderId="4" xfId="1" applyFont="1" applyBorder="1" applyAlignment="1">
      <alignment horizontal="center" vertical="center"/>
    </xf>
    <xf numFmtId="4" fontId="38" fillId="0" borderId="31" xfId="2" applyNumberFormat="1" applyFont="1" applyFill="1" applyBorder="1" applyAlignment="1">
      <alignment vertical="center"/>
    </xf>
    <xf numFmtId="4" fontId="38" fillId="0" borderId="25" xfId="2" applyNumberFormat="1" applyFont="1" applyFill="1" applyBorder="1" applyAlignment="1">
      <alignment vertical="center"/>
    </xf>
    <xf numFmtId="4" fontId="38" fillId="0" borderId="24" xfId="2" applyNumberFormat="1" applyFont="1" applyFill="1" applyBorder="1" applyAlignment="1">
      <alignment vertical="center"/>
    </xf>
    <xf numFmtId="0" fontId="31" fillId="0" borderId="0" xfId="2" applyFont="1" applyAlignment="1">
      <alignment horizontal="center" vertical="center"/>
    </xf>
    <xf numFmtId="0" fontId="7" fillId="0" borderId="0" xfId="1" applyFont="1" applyBorder="1" applyAlignment="1">
      <alignment horizontal="center"/>
    </xf>
  </cellXfs>
  <cellStyles count="64">
    <cellStyle name="20% - Accent1" xfId="7" xr:uid="{00000000-0005-0000-0000-000000000000}"/>
    <cellStyle name="20% - Accent2" xfId="8" xr:uid="{00000000-0005-0000-0000-000001000000}"/>
    <cellStyle name="20% - Accent3" xfId="9" xr:uid="{00000000-0005-0000-0000-000002000000}"/>
    <cellStyle name="20% - Accent4" xfId="10" xr:uid="{00000000-0005-0000-0000-000003000000}"/>
    <cellStyle name="20% - Accent5" xfId="11" xr:uid="{00000000-0005-0000-0000-000004000000}"/>
    <cellStyle name="20% - Accent6" xfId="12" xr:uid="{00000000-0005-0000-0000-000005000000}"/>
    <cellStyle name="40% - Accent1" xfId="13" xr:uid="{00000000-0005-0000-0000-000006000000}"/>
    <cellStyle name="40% - Accent2" xfId="14" xr:uid="{00000000-0005-0000-0000-000007000000}"/>
    <cellStyle name="40% - Accent3" xfId="15" xr:uid="{00000000-0005-0000-0000-000008000000}"/>
    <cellStyle name="40% - Accent4" xfId="16" xr:uid="{00000000-0005-0000-0000-000009000000}"/>
    <cellStyle name="40% - Accent5" xfId="17" xr:uid="{00000000-0005-0000-0000-00000A000000}"/>
    <cellStyle name="40% - Accent6" xfId="18" xr:uid="{00000000-0005-0000-0000-00000B000000}"/>
    <cellStyle name="60% - Accent1" xfId="19" xr:uid="{00000000-0005-0000-0000-00000C000000}"/>
    <cellStyle name="60% - Accent2" xfId="20" xr:uid="{00000000-0005-0000-0000-00000D000000}"/>
    <cellStyle name="60% - Accent3" xfId="21" xr:uid="{00000000-0005-0000-0000-00000E000000}"/>
    <cellStyle name="60% - Accent4" xfId="22" xr:uid="{00000000-0005-0000-0000-00000F000000}"/>
    <cellStyle name="60% - Accent5" xfId="23" xr:uid="{00000000-0005-0000-0000-000010000000}"/>
    <cellStyle name="60% - Accent6" xfId="24" xr:uid="{00000000-0005-0000-0000-000011000000}"/>
    <cellStyle name="Accent1" xfId="25" xr:uid="{00000000-0005-0000-0000-000012000000}"/>
    <cellStyle name="Accent2" xfId="26" xr:uid="{00000000-0005-0000-0000-000013000000}"/>
    <cellStyle name="Accent3" xfId="27" xr:uid="{00000000-0005-0000-0000-000014000000}"/>
    <cellStyle name="Accent4" xfId="28" xr:uid="{00000000-0005-0000-0000-000015000000}"/>
    <cellStyle name="Accent5" xfId="29" xr:uid="{00000000-0005-0000-0000-000016000000}"/>
    <cellStyle name="Accent6" xfId="30" xr:uid="{00000000-0005-0000-0000-000017000000}"/>
    <cellStyle name="Bad" xfId="31" xr:uid="{00000000-0005-0000-0000-000018000000}"/>
    <cellStyle name="Calculation" xfId="32" xr:uid="{00000000-0005-0000-0000-000019000000}"/>
    <cellStyle name="Check Cell" xfId="33" xr:uid="{00000000-0005-0000-0000-00001A000000}"/>
    <cellStyle name="Dziesiętny 2" xfId="34" xr:uid="{00000000-0005-0000-0000-00001B000000}"/>
    <cellStyle name="Dziesiętny 2 2" xfId="35" xr:uid="{00000000-0005-0000-0000-00001C000000}"/>
    <cellStyle name="Dziesiętny 3" xfId="36" xr:uid="{00000000-0005-0000-0000-00001D000000}"/>
    <cellStyle name="Dziesiętny 4" xfId="5" xr:uid="{00000000-0005-0000-0000-00001E000000}"/>
    <cellStyle name="Explanatory Text" xfId="37" xr:uid="{00000000-0005-0000-0000-00001F000000}"/>
    <cellStyle name="Good" xfId="38" xr:uid="{00000000-0005-0000-0000-000020000000}"/>
    <cellStyle name="Heading 1" xfId="39" xr:uid="{00000000-0005-0000-0000-000021000000}"/>
    <cellStyle name="Heading 2" xfId="40" xr:uid="{00000000-0005-0000-0000-000022000000}"/>
    <cellStyle name="Heading 3" xfId="41" xr:uid="{00000000-0005-0000-0000-000023000000}"/>
    <cellStyle name="Heading 4" xfId="42" xr:uid="{00000000-0005-0000-0000-000024000000}"/>
    <cellStyle name="Input" xfId="43" xr:uid="{00000000-0005-0000-0000-000025000000}"/>
    <cellStyle name="Linked Cell" xfId="44" xr:uid="{00000000-0005-0000-0000-000026000000}"/>
    <cellStyle name="Neutral" xfId="45" xr:uid="{00000000-0005-0000-0000-000027000000}"/>
    <cellStyle name="Normalny" xfId="0" builtinId="0"/>
    <cellStyle name="Normalny 2" xfId="1" xr:uid="{00000000-0005-0000-0000-000029000000}"/>
    <cellStyle name="Normalny 2 10" xfId="63" xr:uid="{00000000-0005-0000-0000-00002A000000}"/>
    <cellStyle name="Normalny 2 2" xfId="3" xr:uid="{00000000-0005-0000-0000-00002B000000}"/>
    <cellStyle name="Normalny 3" xfId="46" xr:uid="{00000000-0005-0000-0000-00002C000000}"/>
    <cellStyle name="Normalny 4" xfId="2" xr:uid="{00000000-0005-0000-0000-00002D000000}"/>
    <cellStyle name="Normalny 5" xfId="47" xr:uid="{00000000-0005-0000-0000-00002E000000}"/>
    <cellStyle name="Normalny 6" xfId="48" xr:uid="{00000000-0005-0000-0000-00002F000000}"/>
    <cellStyle name="Normalny 7" xfId="49" xr:uid="{00000000-0005-0000-0000-000030000000}"/>
    <cellStyle name="Normalny 8" xfId="50" xr:uid="{00000000-0005-0000-0000-000031000000}"/>
    <cellStyle name="Normalny 9" xfId="51" xr:uid="{00000000-0005-0000-0000-000032000000}"/>
    <cellStyle name="Note" xfId="52" xr:uid="{00000000-0005-0000-0000-000033000000}"/>
    <cellStyle name="Output" xfId="53" xr:uid="{00000000-0005-0000-0000-000034000000}"/>
    <cellStyle name="Procentowy 2" xfId="54" xr:uid="{00000000-0005-0000-0000-000035000000}"/>
    <cellStyle name="Procentowy 3" xfId="4" xr:uid="{00000000-0005-0000-0000-000036000000}"/>
    <cellStyle name="Procentowy 4" xfId="55" xr:uid="{00000000-0005-0000-0000-000037000000}"/>
    <cellStyle name="Procentowy 5" xfId="56" xr:uid="{00000000-0005-0000-0000-000038000000}"/>
    <cellStyle name="Title" xfId="57" xr:uid="{00000000-0005-0000-0000-000039000000}"/>
    <cellStyle name="Total" xfId="58" xr:uid="{00000000-0005-0000-0000-00003A000000}"/>
    <cellStyle name="Walutowy 2" xfId="59" xr:uid="{00000000-0005-0000-0000-00003B000000}"/>
    <cellStyle name="Walutowy 3" xfId="60" xr:uid="{00000000-0005-0000-0000-00003C000000}"/>
    <cellStyle name="Walutowy 4" xfId="61" xr:uid="{00000000-0005-0000-0000-00003D000000}"/>
    <cellStyle name="Walutowy 5" xfId="6" xr:uid="{00000000-0005-0000-0000-00003E000000}"/>
    <cellStyle name="Warning Text" xfId="62" xr:uid="{00000000-0005-0000-0000-00003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8"/>
  <sheetViews>
    <sheetView showGridLines="0" tabSelected="1" topLeftCell="A304" zoomScaleNormal="100" zoomScaleSheetLayoutView="100" workbookViewId="0">
      <selection activeCell="B16" sqref="B16"/>
    </sheetView>
  </sheetViews>
  <sheetFormatPr defaultRowHeight="15"/>
  <cols>
    <col min="1" max="1" width="11.7109375" style="8" customWidth="1"/>
    <col min="2" max="2" width="75.7109375" style="8" customWidth="1"/>
    <col min="3" max="5" width="19.7109375" style="3" customWidth="1"/>
    <col min="6" max="8" width="13.7109375" style="3" hidden="1" customWidth="1"/>
    <col min="9" max="9" width="13.28515625" style="3" hidden="1" customWidth="1"/>
    <col min="10" max="10" width="11.140625" style="7" hidden="1" customWidth="1"/>
    <col min="11" max="11" width="11.28515625" style="8" bestFit="1" customWidth="1"/>
    <col min="12" max="12" width="15.140625" style="8" bestFit="1" customWidth="1"/>
    <col min="13" max="13" width="18.28515625" style="8" bestFit="1" customWidth="1"/>
    <col min="14" max="14" width="13.85546875" style="8" bestFit="1" customWidth="1"/>
    <col min="15" max="254" width="9.140625" style="8"/>
    <col min="255" max="255" width="16.140625" style="8" customWidth="1"/>
    <col min="256" max="256" width="10" style="8" customWidth="1"/>
    <col min="257" max="257" width="48.7109375" style="8" customWidth="1"/>
    <col min="258" max="265" width="13.28515625" style="8" customWidth="1"/>
    <col min="266" max="266" width="0" style="8" hidden="1" customWidth="1"/>
    <col min="267" max="267" width="11.28515625" style="8" bestFit="1" customWidth="1"/>
    <col min="268" max="268" width="15.140625" style="8" bestFit="1" customWidth="1"/>
    <col min="269" max="269" width="18.28515625" style="8" bestFit="1" customWidth="1"/>
    <col min="270" max="270" width="13.85546875" style="8" bestFit="1" customWidth="1"/>
    <col min="271" max="510" width="9.140625" style="8"/>
    <col min="511" max="511" width="16.140625" style="8" customWidth="1"/>
    <col min="512" max="512" width="10" style="8" customWidth="1"/>
    <col min="513" max="513" width="48.7109375" style="8" customWidth="1"/>
    <col min="514" max="521" width="13.28515625" style="8" customWidth="1"/>
    <col min="522" max="522" width="0" style="8" hidden="1" customWidth="1"/>
    <col min="523" max="523" width="11.28515625" style="8" bestFit="1" customWidth="1"/>
    <col min="524" max="524" width="15.140625" style="8" bestFit="1" customWidth="1"/>
    <col min="525" max="525" width="18.28515625" style="8" bestFit="1" customWidth="1"/>
    <col min="526" max="526" width="13.85546875" style="8" bestFit="1" customWidth="1"/>
    <col min="527" max="766" width="9.140625" style="8"/>
    <col min="767" max="767" width="16.140625" style="8" customWidth="1"/>
    <col min="768" max="768" width="10" style="8" customWidth="1"/>
    <col min="769" max="769" width="48.7109375" style="8" customWidth="1"/>
    <col min="770" max="777" width="13.28515625" style="8" customWidth="1"/>
    <col min="778" max="778" width="0" style="8" hidden="1" customWidth="1"/>
    <col min="779" max="779" width="11.28515625" style="8" bestFit="1" customWidth="1"/>
    <col min="780" max="780" width="15.140625" style="8" bestFit="1" customWidth="1"/>
    <col min="781" max="781" width="18.28515625" style="8" bestFit="1" customWidth="1"/>
    <col min="782" max="782" width="13.85546875" style="8" bestFit="1" customWidth="1"/>
    <col min="783" max="1022" width="9.140625" style="8"/>
    <col min="1023" max="1023" width="16.140625" style="8" customWidth="1"/>
    <col min="1024" max="1024" width="10" style="8" customWidth="1"/>
    <col min="1025" max="1025" width="48.7109375" style="8" customWidth="1"/>
    <col min="1026" max="1033" width="13.28515625" style="8" customWidth="1"/>
    <col min="1034" max="1034" width="0" style="8" hidden="1" customWidth="1"/>
    <col min="1035" max="1035" width="11.28515625" style="8" bestFit="1" customWidth="1"/>
    <col min="1036" max="1036" width="15.140625" style="8" bestFit="1" customWidth="1"/>
    <col min="1037" max="1037" width="18.28515625" style="8" bestFit="1" customWidth="1"/>
    <col min="1038" max="1038" width="13.85546875" style="8" bestFit="1" customWidth="1"/>
    <col min="1039" max="1278" width="9.140625" style="8"/>
    <col min="1279" max="1279" width="16.140625" style="8" customWidth="1"/>
    <col min="1280" max="1280" width="10" style="8" customWidth="1"/>
    <col min="1281" max="1281" width="48.7109375" style="8" customWidth="1"/>
    <col min="1282" max="1289" width="13.28515625" style="8" customWidth="1"/>
    <col min="1290" max="1290" width="0" style="8" hidden="1" customWidth="1"/>
    <col min="1291" max="1291" width="11.28515625" style="8" bestFit="1" customWidth="1"/>
    <col min="1292" max="1292" width="15.140625" style="8" bestFit="1" customWidth="1"/>
    <col min="1293" max="1293" width="18.28515625" style="8" bestFit="1" customWidth="1"/>
    <col min="1294" max="1294" width="13.85546875" style="8" bestFit="1" customWidth="1"/>
    <col min="1295" max="1534" width="9.140625" style="8"/>
    <col min="1535" max="1535" width="16.140625" style="8" customWidth="1"/>
    <col min="1536" max="1536" width="10" style="8" customWidth="1"/>
    <col min="1537" max="1537" width="48.7109375" style="8" customWidth="1"/>
    <col min="1538" max="1545" width="13.28515625" style="8" customWidth="1"/>
    <col min="1546" max="1546" width="0" style="8" hidden="1" customWidth="1"/>
    <col min="1547" max="1547" width="11.28515625" style="8" bestFit="1" customWidth="1"/>
    <col min="1548" max="1548" width="15.140625" style="8" bestFit="1" customWidth="1"/>
    <col min="1549" max="1549" width="18.28515625" style="8" bestFit="1" customWidth="1"/>
    <col min="1550" max="1550" width="13.85546875" style="8" bestFit="1" customWidth="1"/>
    <col min="1551" max="1790" width="9.140625" style="8"/>
    <col min="1791" max="1791" width="16.140625" style="8" customWidth="1"/>
    <col min="1792" max="1792" width="10" style="8" customWidth="1"/>
    <col min="1793" max="1793" width="48.7109375" style="8" customWidth="1"/>
    <col min="1794" max="1801" width="13.28515625" style="8" customWidth="1"/>
    <col min="1802" max="1802" width="0" style="8" hidden="1" customWidth="1"/>
    <col min="1803" max="1803" width="11.28515625" style="8" bestFit="1" customWidth="1"/>
    <col min="1804" max="1804" width="15.140625" style="8" bestFit="1" customWidth="1"/>
    <col min="1805" max="1805" width="18.28515625" style="8" bestFit="1" customWidth="1"/>
    <col min="1806" max="1806" width="13.85546875" style="8" bestFit="1" customWidth="1"/>
    <col min="1807" max="2046" width="9.140625" style="8"/>
    <col min="2047" max="2047" width="16.140625" style="8" customWidth="1"/>
    <col min="2048" max="2048" width="10" style="8" customWidth="1"/>
    <col min="2049" max="2049" width="48.7109375" style="8" customWidth="1"/>
    <col min="2050" max="2057" width="13.28515625" style="8" customWidth="1"/>
    <col min="2058" max="2058" width="0" style="8" hidden="1" customWidth="1"/>
    <col min="2059" max="2059" width="11.28515625" style="8" bestFit="1" customWidth="1"/>
    <col min="2060" max="2060" width="15.140625" style="8" bestFit="1" customWidth="1"/>
    <col min="2061" max="2061" width="18.28515625" style="8" bestFit="1" customWidth="1"/>
    <col min="2062" max="2062" width="13.85546875" style="8" bestFit="1" customWidth="1"/>
    <col min="2063" max="2302" width="9.140625" style="8"/>
    <col min="2303" max="2303" width="16.140625" style="8" customWidth="1"/>
    <col min="2304" max="2304" width="10" style="8" customWidth="1"/>
    <col min="2305" max="2305" width="48.7109375" style="8" customWidth="1"/>
    <col min="2306" max="2313" width="13.28515625" style="8" customWidth="1"/>
    <col min="2314" max="2314" width="0" style="8" hidden="1" customWidth="1"/>
    <col min="2315" max="2315" width="11.28515625" style="8" bestFit="1" customWidth="1"/>
    <col min="2316" max="2316" width="15.140625" style="8" bestFit="1" customWidth="1"/>
    <col min="2317" max="2317" width="18.28515625" style="8" bestFit="1" customWidth="1"/>
    <col min="2318" max="2318" width="13.85546875" style="8" bestFit="1" customWidth="1"/>
    <col min="2319" max="2558" width="9.140625" style="8"/>
    <col min="2559" max="2559" width="16.140625" style="8" customWidth="1"/>
    <col min="2560" max="2560" width="10" style="8" customWidth="1"/>
    <col min="2561" max="2561" width="48.7109375" style="8" customWidth="1"/>
    <col min="2562" max="2569" width="13.28515625" style="8" customWidth="1"/>
    <col min="2570" max="2570" width="0" style="8" hidden="1" customWidth="1"/>
    <col min="2571" max="2571" width="11.28515625" style="8" bestFit="1" customWidth="1"/>
    <col min="2572" max="2572" width="15.140625" style="8" bestFit="1" customWidth="1"/>
    <col min="2573" max="2573" width="18.28515625" style="8" bestFit="1" customWidth="1"/>
    <col min="2574" max="2574" width="13.85546875" style="8" bestFit="1" customWidth="1"/>
    <col min="2575" max="2814" width="9.140625" style="8"/>
    <col min="2815" max="2815" width="16.140625" style="8" customWidth="1"/>
    <col min="2816" max="2816" width="10" style="8" customWidth="1"/>
    <col min="2817" max="2817" width="48.7109375" style="8" customWidth="1"/>
    <col min="2818" max="2825" width="13.28515625" style="8" customWidth="1"/>
    <col min="2826" max="2826" width="0" style="8" hidden="1" customWidth="1"/>
    <col min="2827" max="2827" width="11.28515625" style="8" bestFit="1" customWidth="1"/>
    <col min="2828" max="2828" width="15.140625" style="8" bestFit="1" customWidth="1"/>
    <col min="2829" max="2829" width="18.28515625" style="8" bestFit="1" customWidth="1"/>
    <col min="2830" max="2830" width="13.85546875" style="8" bestFit="1" customWidth="1"/>
    <col min="2831" max="3070" width="9.140625" style="8"/>
    <col min="3071" max="3071" width="16.140625" style="8" customWidth="1"/>
    <col min="3072" max="3072" width="10" style="8" customWidth="1"/>
    <col min="3073" max="3073" width="48.7109375" style="8" customWidth="1"/>
    <col min="3074" max="3081" width="13.28515625" style="8" customWidth="1"/>
    <col min="3082" max="3082" width="0" style="8" hidden="1" customWidth="1"/>
    <col min="3083" max="3083" width="11.28515625" style="8" bestFit="1" customWidth="1"/>
    <col min="3084" max="3084" width="15.140625" style="8" bestFit="1" customWidth="1"/>
    <col min="3085" max="3085" width="18.28515625" style="8" bestFit="1" customWidth="1"/>
    <col min="3086" max="3086" width="13.85546875" style="8" bestFit="1" customWidth="1"/>
    <col min="3087" max="3326" width="9.140625" style="8"/>
    <col min="3327" max="3327" width="16.140625" style="8" customWidth="1"/>
    <col min="3328" max="3328" width="10" style="8" customWidth="1"/>
    <col min="3329" max="3329" width="48.7109375" style="8" customWidth="1"/>
    <col min="3330" max="3337" width="13.28515625" style="8" customWidth="1"/>
    <col min="3338" max="3338" width="0" style="8" hidden="1" customWidth="1"/>
    <col min="3339" max="3339" width="11.28515625" style="8" bestFit="1" customWidth="1"/>
    <col min="3340" max="3340" width="15.140625" style="8" bestFit="1" customWidth="1"/>
    <col min="3341" max="3341" width="18.28515625" style="8" bestFit="1" customWidth="1"/>
    <col min="3342" max="3342" width="13.85546875" style="8" bestFit="1" customWidth="1"/>
    <col min="3343" max="3582" width="9.140625" style="8"/>
    <col min="3583" max="3583" width="16.140625" style="8" customWidth="1"/>
    <col min="3584" max="3584" width="10" style="8" customWidth="1"/>
    <col min="3585" max="3585" width="48.7109375" style="8" customWidth="1"/>
    <col min="3586" max="3593" width="13.28515625" style="8" customWidth="1"/>
    <col min="3594" max="3594" width="0" style="8" hidden="1" customWidth="1"/>
    <col min="3595" max="3595" width="11.28515625" style="8" bestFit="1" customWidth="1"/>
    <col min="3596" max="3596" width="15.140625" style="8" bestFit="1" customWidth="1"/>
    <col min="3597" max="3597" width="18.28515625" style="8" bestFit="1" customWidth="1"/>
    <col min="3598" max="3598" width="13.85546875" style="8" bestFit="1" customWidth="1"/>
    <col min="3599" max="3838" width="9.140625" style="8"/>
    <col min="3839" max="3839" width="16.140625" style="8" customWidth="1"/>
    <col min="3840" max="3840" width="10" style="8" customWidth="1"/>
    <col min="3841" max="3841" width="48.7109375" style="8" customWidth="1"/>
    <col min="3842" max="3849" width="13.28515625" style="8" customWidth="1"/>
    <col min="3850" max="3850" width="0" style="8" hidden="1" customWidth="1"/>
    <col min="3851" max="3851" width="11.28515625" style="8" bestFit="1" customWidth="1"/>
    <col min="3852" max="3852" width="15.140625" style="8" bestFit="1" customWidth="1"/>
    <col min="3853" max="3853" width="18.28515625" style="8" bestFit="1" customWidth="1"/>
    <col min="3854" max="3854" width="13.85546875" style="8" bestFit="1" customWidth="1"/>
    <col min="3855" max="4094" width="9.140625" style="8"/>
    <col min="4095" max="4095" width="16.140625" style="8" customWidth="1"/>
    <col min="4096" max="4096" width="10" style="8" customWidth="1"/>
    <col min="4097" max="4097" width="48.7109375" style="8" customWidth="1"/>
    <col min="4098" max="4105" width="13.28515625" style="8" customWidth="1"/>
    <col min="4106" max="4106" width="0" style="8" hidden="1" customWidth="1"/>
    <col min="4107" max="4107" width="11.28515625" style="8" bestFit="1" customWidth="1"/>
    <col min="4108" max="4108" width="15.140625" style="8" bestFit="1" customWidth="1"/>
    <col min="4109" max="4109" width="18.28515625" style="8" bestFit="1" customWidth="1"/>
    <col min="4110" max="4110" width="13.85546875" style="8" bestFit="1" customWidth="1"/>
    <col min="4111" max="4350" width="9.140625" style="8"/>
    <col min="4351" max="4351" width="16.140625" style="8" customWidth="1"/>
    <col min="4352" max="4352" width="10" style="8" customWidth="1"/>
    <col min="4353" max="4353" width="48.7109375" style="8" customWidth="1"/>
    <col min="4354" max="4361" width="13.28515625" style="8" customWidth="1"/>
    <col min="4362" max="4362" width="0" style="8" hidden="1" customWidth="1"/>
    <col min="4363" max="4363" width="11.28515625" style="8" bestFit="1" customWidth="1"/>
    <col min="4364" max="4364" width="15.140625" style="8" bestFit="1" customWidth="1"/>
    <col min="4365" max="4365" width="18.28515625" style="8" bestFit="1" customWidth="1"/>
    <col min="4366" max="4366" width="13.85546875" style="8" bestFit="1" customWidth="1"/>
    <col min="4367" max="4606" width="9.140625" style="8"/>
    <col min="4607" max="4607" width="16.140625" style="8" customWidth="1"/>
    <col min="4608" max="4608" width="10" style="8" customWidth="1"/>
    <col min="4609" max="4609" width="48.7109375" style="8" customWidth="1"/>
    <col min="4610" max="4617" width="13.28515625" style="8" customWidth="1"/>
    <col min="4618" max="4618" width="0" style="8" hidden="1" customWidth="1"/>
    <col min="4619" max="4619" width="11.28515625" style="8" bestFit="1" customWidth="1"/>
    <col min="4620" max="4620" width="15.140625" style="8" bestFit="1" customWidth="1"/>
    <col min="4621" max="4621" width="18.28515625" style="8" bestFit="1" customWidth="1"/>
    <col min="4622" max="4622" width="13.85546875" style="8" bestFit="1" customWidth="1"/>
    <col min="4623" max="4862" width="9.140625" style="8"/>
    <col min="4863" max="4863" width="16.140625" style="8" customWidth="1"/>
    <col min="4864" max="4864" width="10" style="8" customWidth="1"/>
    <col min="4865" max="4865" width="48.7109375" style="8" customWidth="1"/>
    <col min="4866" max="4873" width="13.28515625" style="8" customWidth="1"/>
    <col min="4874" max="4874" width="0" style="8" hidden="1" customWidth="1"/>
    <col min="4875" max="4875" width="11.28515625" style="8" bestFit="1" customWidth="1"/>
    <col min="4876" max="4876" width="15.140625" style="8" bestFit="1" customWidth="1"/>
    <col min="4877" max="4877" width="18.28515625" style="8" bestFit="1" customWidth="1"/>
    <col min="4878" max="4878" width="13.85546875" style="8" bestFit="1" customWidth="1"/>
    <col min="4879" max="5118" width="9.140625" style="8"/>
    <col min="5119" max="5119" width="16.140625" style="8" customWidth="1"/>
    <col min="5120" max="5120" width="10" style="8" customWidth="1"/>
    <col min="5121" max="5121" width="48.7109375" style="8" customWidth="1"/>
    <col min="5122" max="5129" width="13.28515625" style="8" customWidth="1"/>
    <col min="5130" max="5130" width="0" style="8" hidden="1" customWidth="1"/>
    <col min="5131" max="5131" width="11.28515625" style="8" bestFit="1" customWidth="1"/>
    <col min="5132" max="5132" width="15.140625" style="8" bestFit="1" customWidth="1"/>
    <col min="5133" max="5133" width="18.28515625" style="8" bestFit="1" customWidth="1"/>
    <col min="5134" max="5134" width="13.85546875" style="8" bestFit="1" customWidth="1"/>
    <col min="5135" max="5374" width="9.140625" style="8"/>
    <col min="5375" max="5375" width="16.140625" style="8" customWidth="1"/>
    <col min="5376" max="5376" width="10" style="8" customWidth="1"/>
    <col min="5377" max="5377" width="48.7109375" style="8" customWidth="1"/>
    <col min="5378" max="5385" width="13.28515625" style="8" customWidth="1"/>
    <col min="5386" max="5386" width="0" style="8" hidden="1" customWidth="1"/>
    <col min="5387" max="5387" width="11.28515625" style="8" bestFit="1" customWidth="1"/>
    <col min="5388" max="5388" width="15.140625" style="8" bestFit="1" customWidth="1"/>
    <col min="5389" max="5389" width="18.28515625" style="8" bestFit="1" customWidth="1"/>
    <col min="5390" max="5390" width="13.85546875" style="8" bestFit="1" customWidth="1"/>
    <col min="5391" max="5630" width="9.140625" style="8"/>
    <col min="5631" max="5631" width="16.140625" style="8" customWidth="1"/>
    <col min="5632" max="5632" width="10" style="8" customWidth="1"/>
    <col min="5633" max="5633" width="48.7109375" style="8" customWidth="1"/>
    <col min="5634" max="5641" width="13.28515625" style="8" customWidth="1"/>
    <col min="5642" max="5642" width="0" style="8" hidden="1" customWidth="1"/>
    <col min="5643" max="5643" width="11.28515625" style="8" bestFit="1" customWidth="1"/>
    <col min="5644" max="5644" width="15.140625" style="8" bestFit="1" customWidth="1"/>
    <col min="5645" max="5645" width="18.28515625" style="8" bestFit="1" customWidth="1"/>
    <col min="5646" max="5646" width="13.85546875" style="8" bestFit="1" customWidth="1"/>
    <col min="5647" max="5886" width="9.140625" style="8"/>
    <col min="5887" max="5887" width="16.140625" style="8" customWidth="1"/>
    <col min="5888" max="5888" width="10" style="8" customWidth="1"/>
    <col min="5889" max="5889" width="48.7109375" style="8" customWidth="1"/>
    <col min="5890" max="5897" width="13.28515625" style="8" customWidth="1"/>
    <col min="5898" max="5898" width="0" style="8" hidden="1" customWidth="1"/>
    <col min="5899" max="5899" width="11.28515625" style="8" bestFit="1" customWidth="1"/>
    <col min="5900" max="5900" width="15.140625" style="8" bestFit="1" customWidth="1"/>
    <col min="5901" max="5901" width="18.28515625" style="8" bestFit="1" customWidth="1"/>
    <col min="5902" max="5902" width="13.85546875" style="8" bestFit="1" customWidth="1"/>
    <col min="5903" max="6142" width="9.140625" style="8"/>
    <col min="6143" max="6143" width="16.140625" style="8" customWidth="1"/>
    <col min="6144" max="6144" width="10" style="8" customWidth="1"/>
    <col min="6145" max="6145" width="48.7109375" style="8" customWidth="1"/>
    <col min="6146" max="6153" width="13.28515625" style="8" customWidth="1"/>
    <col min="6154" max="6154" width="0" style="8" hidden="1" customWidth="1"/>
    <col min="6155" max="6155" width="11.28515625" style="8" bestFit="1" customWidth="1"/>
    <col min="6156" max="6156" width="15.140625" style="8" bestFit="1" customWidth="1"/>
    <col min="6157" max="6157" width="18.28515625" style="8" bestFit="1" customWidth="1"/>
    <col min="6158" max="6158" width="13.85546875" style="8" bestFit="1" customWidth="1"/>
    <col min="6159" max="6398" width="9.140625" style="8"/>
    <col min="6399" max="6399" width="16.140625" style="8" customWidth="1"/>
    <col min="6400" max="6400" width="10" style="8" customWidth="1"/>
    <col min="6401" max="6401" width="48.7109375" style="8" customWidth="1"/>
    <col min="6402" max="6409" width="13.28515625" style="8" customWidth="1"/>
    <col min="6410" max="6410" width="0" style="8" hidden="1" customWidth="1"/>
    <col min="6411" max="6411" width="11.28515625" style="8" bestFit="1" customWidth="1"/>
    <col min="6412" max="6412" width="15.140625" style="8" bestFit="1" customWidth="1"/>
    <col min="6413" max="6413" width="18.28515625" style="8" bestFit="1" customWidth="1"/>
    <col min="6414" max="6414" width="13.85546875" style="8" bestFit="1" customWidth="1"/>
    <col min="6415" max="6654" width="9.140625" style="8"/>
    <col min="6655" max="6655" width="16.140625" style="8" customWidth="1"/>
    <col min="6656" max="6656" width="10" style="8" customWidth="1"/>
    <col min="6657" max="6657" width="48.7109375" style="8" customWidth="1"/>
    <col min="6658" max="6665" width="13.28515625" style="8" customWidth="1"/>
    <col min="6666" max="6666" width="0" style="8" hidden="1" customWidth="1"/>
    <col min="6667" max="6667" width="11.28515625" style="8" bestFit="1" customWidth="1"/>
    <col min="6668" max="6668" width="15.140625" style="8" bestFit="1" customWidth="1"/>
    <col min="6669" max="6669" width="18.28515625" style="8" bestFit="1" customWidth="1"/>
    <col min="6670" max="6670" width="13.85546875" style="8" bestFit="1" customWidth="1"/>
    <col min="6671" max="6910" width="9.140625" style="8"/>
    <col min="6911" max="6911" width="16.140625" style="8" customWidth="1"/>
    <col min="6912" max="6912" width="10" style="8" customWidth="1"/>
    <col min="6913" max="6913" width="48.7109375" style="8" customWidth="1"/>
    <col min="6914" max="6921" width="13.28515625" style="8" customWidth="1"/>
    <col min="6922" max="6922" width="0" style="8" hidden="1" customWidth="1"/>
    <col min="6923" max="6923" width="11.28515625" style="8" bestFit="1" customWidth="1"/>
    <col min="6924" max="6924" width="15.140625" style="8" bestFit="1" customWidth="1"/>
    <col min="6925" max="6925" width="18.28515625" style="8" bestFit="1" customWidth="1"/>
    <col min="6926" max="6926" width="13.85546875" style="8" bestFit="1" customWidth="1"/>
    <col min="6927" max="7166" width="9.140625" style="8"/>
    <col min="7167" max="7167" width="16.140625" style="8" customWidth="1"/>
    <col min="7168" max="7168" width="10" style="8" customWidth="1"/>
    <col min="7169" max="7169" width="48.7109375" style="8" customWidth="1"/>
    <col min="7170" max="7177" width="13.28515625" style="8" customWidth="1"/>
    <col min="7178" max="7178" width="0" style="8" hidden="1" customWidth="1"/>
    <col min="7179" max="7179" width="11.28515625" style="8" bestFit="1" customWidth="1"/>
    <col min="7180" max="7180" width="15.140625" style="8" bestFit="1" customWidth="1"/>
    <col min="7181" max="7181" width="18.28515625" style="8" bestFit="1" customWidth="1"/>
    <col min="7182" max="7182" width="13.85546875" style="8" bestFit="1" customWidth="1"/>
    <col min="7183" max="7422" width="9.140625" style="8"/>
    <col min="7423" max="7423" width="16.140625" style="8" customWidth="1"/>
    <col min="7424" max="7424" width="10" style="8" customWidth="1"/>
    <col min="7425" max="7425" width="48.7109375" style="8" customWidth="1"/>
    <col min="7426" max="7433" width="13.28515625" style="8" customWidth="1"/>
    <col min="7434" max="7434" width="0" style="8" hidden="1" customWidth="1"/>
    <col min="7435" max="7435" width="11.28515625" style="8" bestFit="1" customWidth="1"/>
    <col min="7436" max="7436" width="15.140625" style="8" bestFit="1" customWidth="1"/>
    <col min="7437" max="7437" width="18.28515625" style="8" bestFit="1" customWidth="1"/>
    <col min="7438" max="7438" width="13.85546875" style="8" bestFit="1" customWidth="1"/>
    <col min="7439" max="7678" width="9.140625" style="8"/>
    <col min="7679" max="7679" width="16.140625" style="8" customWidth="1"/>
    <col min="7680" max="7680" width="10" style="8" customWidth="1"/>
    <col min="7681" max="7681" width="48.7109375" style="8" customWidth="1"/>
    <col min="7682" max="7689" width="13.28515625" style="8" customWidth="1"/>
    <col min="7690" max="7690" width="0" style="8" hidden="1" customWidth="1"/>
    <col min="7691" max="7691" width="11.28515625" style="8" bestFit="1" customWidth="1"/>
    <col min="7692" max="7692" width="15.140625" style="8" bestFit="1" customWidth="1"/>
    <col min="7693" max="7693" width="18.28515625" style="8" bestFit="1" customWidth="1"/>
    <col min="7694" max="7694" width="13.85546875" style="8" bestFit="1" customWidth="1"/>
    <col min="7695" max="7934" width="9.140625" style="8"/>
    <col min="7935" max="7935" width="16.140625" style="8" customWidth="1"/>
    <col min="7936" max="7936" width="10" style="8" customWidth="1"/>
    <col min="7937" max="7937" width="48.7109375" style="8" customWidth="1"/>
    <col min="7938" max="7945" width="13.28515625" style="8" customWidth="1"/>
    <col min="7946" max="7946" width="0" style="8" hidden="1" customWidth="1"/>
    <col min="7947" max="7947" width="11.28515625" style="8" bestFit="1" customWidth="1"/>
    <col min="7948" max="7948" width="15.140625" style="8" bestFit="1" customWidth="1"/>
    <col min="7949" max="7949" width="18.28515625" style="8" bestFit="1" customWidth="1"/>
    <col min="7950" max="7950" width="13.85546875" style="8" bestFit="1" customWidth="1"/>
    <col min="7951" max="8190" width="9.140625" style="8"/>
    <col min="8191" max="8191" width="16.140625" style="8" customWidth="1"/>
    <col min="8192" max="8192" width="10" style="8" customWidth="1"/>
    <col min="8193" max="8193" width="48.7109375" style="8" customWidth="1"/>
    <col min="8194" max="8201" width="13.28515625" style="8" customWidth="1"/>
    <col min="8202" max="8202" width="0" style="8" hidden="1" customWidth="1"/>
    <col min="8203" max="8203" width="11.28515625" style="8" bestFit="1" customWidth="1"/>
    <col min="8204" max="8204" width="15.140625" style="8" bestFit="1" customWidth="1"/>
    <col min="8205" max="8205" width="18.28515625" style="8" bestFit="1" customWidth="1"/>
    <col min="8206" max="8206" width="13.85546875" style="8" bestFit="1" customWidth="1"/>
    <col min="8207" max="8446" width="9.140625" style="8"/>
    <col min="8447" max="8447" width="16.140625" style="8" customWidth="1"/>
    <col min="8448" max="8448" width="10" style="8" customWidth="1"/>
    <col min="8449" max="8449" width="48.7109375" style="8" customWidth="1"/>
    <col min="8450" max="8457" width="13.28515625" style="8" customWidth="1"/>
    <col min="8458" max="8458" width="0" style="8" hidden="1" customWidth="1"/>
    <col min="8459" max="8459" width="11.28515625" style="8" bestFit="1" customWidth="1"/>
    <col min="8460" max="8460" width="15.140625" style="8" bestFit="1" customWidth="1"/>
    <col min="8461" max="8461" width="18.28515625" style="8" bestFit="1" customWidth="1"/>
    <col min="8462" max="8462" width="13.85546875" style="8" bestFit="1" customWidth="1"/>
    <col min="8463" max="8702" width="9.140625" style="8"/>
    <col min="8703" max="8703" width="16.140625" style="8" customWidth="1"/>
    <col min="8704" max="8704" width="10" style="8" customWidth="1"/>
    <col min="8705" max="8705" width="48.7109375" style="8" customWidth="1"/>
    <col min="8706" max="8713" width="13.28515625" style="8" customWidth="1"/>
    <col min="8714" max="8714" width="0" style="8" hidden="1" customWidth="1"/>
    <col min="8715" max="8715" width="11.28515625" style="8" bestFit="1" customWidth="1"/>
    <col min="8716" max="8716" width="15.140625" style="8" bestFit="1" customWidth="1"/>
    <col min="8717" max="8717" width="18.28515625" style="8" bestFit="1" customWidth="1"/>
    <col min="8718" max="8718" width="13.85546875" style="8" bestFit="1" customWidth="1"/>
    <col min="8719" max="8958" width="9.140625" style="8"/>
    <col min="8959" max="8959" width="16.140625" style="8" customWidth="1"/>
    <col min="8960" max="8960" width="10" style="8" customWidth="1"/>
    <col min="8961" max="8961" width="48.7109375" style="8" customWidth="1"/>
    <col min="8962" max="8969" width="13.28515625" style="8" customWidth="1"/>
    <col min="8970" max="8970" width="0" style="8" hidden="1" customWidth="1"/>
    <col min="8971" max="8971" width="11.28515625" style="8" bestFit="1" customWidth="1"/>
    <col min="8972" max="8972" width="15.140625" style="8" bestFit="1" customWidth="1"/>
    <col min="8973" max="8973" width="18.28515625" style="8" bestFit="1" customWidth="1"/>
    <col min="8974" max="8974" width="13.85546875" style="8" bestFit="1" customWidth="1"/>
    <col min="8975" max="9214" width="9.140625" style="8"/>
    <col min="9215" max="9215" width="16.140625" style="8" customWidth="1"/>
    <col min="9216" max="9216" width="10" style="8" customWidth="1"/>
    <col min="9217" max="9217" width="48.7109375" style="8" customWidth="1"/>
    <col min="9218" max="9225" width="13.28515625" style="8" customWidth="1"/>
    <col min="9226" max="9226" width="0" style="8" hidden="1" customWidth="1"/>
    <col min="9227" max="9227" width="11.28515625" style="8" bestFit="1" customWidth="1"/>
    <col min="9228" max="9228" width="15.140625" style="8" bestFit="1" customWidth="1"/>
    <col min="9229" max="9229" width="18.28515625" style="8" bestFit="1" customWidth="1"/>
    <col min="9230" max="9230" width="13.85546875" style="8" bestFit="1" customWidth="1"/>
    <col min="9231" max="9470" width="9.140625" style="8"/>
    <col min="9471" max="9471" width="16.140625" style="8" customWidth="1"/>
    <col min="9472" max="9472" width="10" style="8" customWidth="1"/>
    <col min="9473" max="9473" width="48.7109375" style="8" customWidth="1"/>
    <col min="9474" max="9481" width="13.28515625" style="8" customWidth="1"/>
    <col min="9482" max="9482" width="0" style="8" hidden="1" customWidth="1"/>
    <col min="9483" max="9483" width="11.28515625" style="8" bestFit="1" customWidth="1"/>
    <col min="9484" max="9484" width="15.140625" style="8" bestFit="1" customWidth="1"/>
    <col min="9485" max="9485" width="18.28515625" style="8" bestFit="1" customWidth="1"/>
    <col min="9486" max="9486" width="13.85546875" style="8" bestFit="1" customWidth="1"/>
    <col min="9487" max="9726" width="9.140625" style="8"/>
    <col min="9727" max="9727" width="16.140625" style="8" customWidth="1"/>
    <col min="9728" max="9728" width="10" style="8" customWidth="1"/>
    <col min="9729" max="9729" width="48.7109375" style="8" customWidth="1"/>
    <col min="9730" max="9737" width="13.28515625" style="8" customWidth="1"/>
    <col min="9738" max="9738" width="0" style="8" hidden="1" customWidth="1"/>
    <col min="9739" max="9739" width="11.28515625" style="8" bestFit="1" customWidth="1"/>
    <col min="9740" max="9740" width="15.140625" style="8" bestFit="1" customWidth="1"/>
    <col min="9741" max="9741" width="18.28515625" style="8" bestFit="1" customWidth="1"/>
    <col min="9742" max="9742" width="13.85546875" style="8" bestFit="1" customWidth="1"/>
    <col min="9743" max="9982" width="9.140625" style="8"/>
    <col min="9983" max="9983" width="16.140625" style="8" customWidth="1"/>
    <col min="9984" max="9984" width="10" style="8" customWidth="1"/>
    <col min="9985" max="9985" width="48.7109375" style="8" customWidth="1"/>
    <col min="9986" max="9993" width="13.28515625" style="8" customWidth="1"/>
    <col min="9994" max="9994" width="0" style="8" hidden="1" customWidth="1"/>
    <col min="9995" max="9995" width="11.28515625" style="8" bestFit="1" customWidth="1"/>
    <col min="9996" max="9996" width="15.140625" style="8" bestFit="1" customWidth="1"/>
    <col min="9997" max="9997" width="18.28515625" style="8" bestFit="1" customWidth="1"/>
    <col min="9998" max="9998" width="13.85546875" style="8" bestFit="1" customWidth="1"/>
    <col min="9999" max="10238" width="9.140625" style="8"/>
    <col min="10239" max="10239" width="16.140625" style="8" customWidth="1"/>
    <col min="10240" max="10240" width="10" style="8" customWidth="1"/>
    <col min="10241" max="10241" width="48.7109375" style="8" customWidth="1"/>
    <col min="10242" max="10249" width="13.28515625" style="8" customWidth="1"/>
    <col min="10250" max="10250" width="0" style="8" hidden="1" customWidth="1"/>
    <col min="10251" max="10251" width="11.28515625" style="8" bestFit="1" customWidth="1"/>
    <col min="10252" max="10252" width="15.140625" style="8" bestFit="1" customWidth="1"/>
    <col min="10253" max="10253" width="18.28515625" style="8" bestFit="1" customWidth="1"/>
    <col min="10254" max="10254" width="13.85546875" style="8" bestFit="1" customWidth="1"/>
    <col min="10255" max="10494" width="9.140625" style="8"/>
    <col min="10495" max="10495" width="16.140625" style="8" customWidth="1"/>
    <col min="10496" max="10496" width="10" style="8" customWidth="1"/>
    <col min="10497" max="10497" width="48.7109375" style="8" customWidth="1"/>
    <col min="10498" max="10505" width="13.28515625" style="8" customWidth="1"/>
    <col min="10506" max="10506" width="0" style="8" hidden="1" customWidth="1"/>
    <col min="10507" max="10507" width="11.28515625" style="8" bestFit="1" customWidth="1"/>
    <col min="10508" max="10508" width="15.140625" style="8" bestFit="1" customWidth="1"/>
    <col min="10509" max="10509" width="18.28515625" style="8" bestFit="1" customWidth="1"/>
    <col min="10510" max="10510" width="13.85546875" style="8" bestFit="1" customWidth="1"/>
    <col min="10511" max="10750" width="9.140625" style="8"/>
    <col min="10751" max="10751" width="16.140625" style="8" customWidth="1"/>
    <col min="10752" max="10752" width="10" style="8" customWidth="1"/>
    <col min="10753" max="10753" width="48.7109375" style="8" customWidth="1"/>
    <col min="10754" max="10761" width="13.28515625" style="8" customWidth="1"/>
    <col min="10762" max="10762" width="0" style="8" hidden="1" customWidth="1"/>
    <col min="10763" max="10763" width="11.28515625" style="8" bestFit="1" customWidth="1"/>
    <col min="10764" max="10764" width="15.140625" style="8" bestFit="1" customWidth="1"/>
    <col min="10765" max="10765" width="18.28515625" style="8" bestFit="1" customWidth="1"/>
    <col min="10766" max="10766" width="13.85546875" style="8" bestFit="1" customWidth="1"/>
    <col min="10767" max="11006" width="9.140625" style="8"/>
    <col min="11007" max="11007" width="16.140625" style="8" customWidth="1"/>
    <col min="11008" max="11008" width="10" style="8" customWidth="1"/>
    <col min="11009" max="11009" width="48.7109375" style="8" customWidth="1"/>
    <col min="11010" max="11017" width="13.28515625" style="8" customWidth="1"/>
    <col min="11018" max="11018" width="0" style="8" hidden="1" customWidth="1"/>
    <col min="11019" max="11019" width="11.28515625" style="8" bestFit="1" customWidth="1"/>
    <col min="11020" max="11020" width="15.140625" style="8" bestFit="1" customWidth="1"/>
    <col min="11021" max="11021" width="18.28515625" style="8" bestFit="1" customWidth="1"/>
    <col min="11022" max="11022" width="13.85546875" style="8" bestFit="1" customWidth="1"/>
    <col min="11023" max="11262" width="9.140625" style="8"/>
    <col min="11263" max="11263" width="16.140625" style="8" customWidth="1"/>
    <col min="11264" max="11264" width="10" style="8" customWidth="1"/>
    <col min="11265" max="11265" width="48.7109375" style="8" customWidth="1"/>
    <col min="11266" max="11273" width="13.28515625" style="8" customWidth="1"/>
    <col min="11274" max="11274" width="0" style="8" hidden="1" customWidth="1"/>
    <col min="11275" max="11275" width="11.28515625" style="8" bestFit="1" customWidth="1"/>
    <col min="11276" max="11276" width="15.140625" style="8" bestFit="1" customWidth="1"/>
    <col min="11277" max="11277" width="18.28515625" style="8" bestFit="1" customWidth="1"/>
    <col min="11278" max="11278" width="13.85546875" style="8" bestFit="1" customWidth="1"/>
    <col min="11279" max="11518" width="9.140625" style="8"/>
    <col min="11519" max="11519" width="16.140625" style="8" customWidth="1"/>
    <col min="11520" max="11520" width="10" style="8" customWidth="1"/>
    <col min="11521" max="11521" width="48.7109375" style="8" customWidth="1"/>
    <col min="11522" max="11529" width="13.28515625" style="8" customWidth="1"/>
    <col min="11530" max="11530" width="0" style="8" hidden="1" customWidth="1"/>
    <col min="11531" max="11531" width="11.28515625" style="8" bestFit="1" customWidth="1"/>
    <col min="11532" max="11532" width="15.140625" style="8" bestFit="1" customWidth="1"/>
    <col min="11533" max="11533" width="18.28515625" style="8" bestFit="1" customWidth="1"/>
    <col min="11534" max="11534" width="13.85546875" style="8" bestFit="1" customWidth="1"/>
    <col min="11535" max="11774" width="9.140625" style="8"/>
    <col min="11775" max="11775" width="16.140625" style="8" customWidth="1"/>
    <col min="11776" max="11776" width="10" style="8" customWidth="1"/>
    <col min="11777" max="11777" width="48.7109375" style="8" customWidth="1"/>
    <col min="11778" max="11785" width="13.28515625" style="8" customWidth="1"/>
    <col min="11786" max="11786" width="0" style="8" hidden="1" customWidth="1"/>
    <col min="11787" max="11787" width="11.28515625" style="8" bestFit="1" customWidth="1"/>
    <col min="11788" max="11788" width="15.140625" style="8" bestFit="1" customWidth="1"/>
    <col min="11789" max="11789" width="18.28515625" style="8" bestFit="1" customWidth="1"/>
    <col min="11790" max="11790" width="13.85546875" style="8" bestFit="1" customWidth="1"/>
    <col min="11791" max="12030" width="9.140625" style="8"/>
    <col min="12031" max="12031" width="16.140625" style="8" customWidth="1"/>
    <col min="12032" max="12032" width="10" style="8" customWidth="1"/>
    <col min="12033" max="12033" width="48.7109375" style="8" customWidth="1"/>
    <col min="12034" max="12041" width="13.28515625" style="8" customWidth="1"/>
    <col min="12042" max="12042" width="0" style="8" hidden="1" customWidth="1"/>
    <col min="12043" max="12043" width="11.28515625" style="8" bestFit="1" customWidth="1"/>
    <col min="12044" max="12044" width="15.140625" style="8" bestFit="1" customWidth="1"/>
    <col min="12045" max="12045" width="18.28515625" style="8" bestFit="1" customWidth="1"/>
    <col min="12046" max="12046" width="13.85546875" style="8" bestFit="1" customWidth="1"/>
    <col min="12047" max="12286" width="9.140625" style="8"/>
    <col min="12287" max="12287" width="16.140625" style="8" customWidth="1"/>
    <col min="12288" max="12288" width="10" style="8" customWidth="1"/>
    <col min="12289" max="12289" width="48.7109375" style="8" customWidth="1"/>
    <col min="12290" max="12297" width="13.28515625" style="8" customWidth="1"/>
    <col min="12298" max="12298" width="0" style="8" hidden="1" customWidth="1"/>
    <col min="12299" max="12299" width="11.28515625" style="8" bestFit="1" customWidth="1"/>
    <col min="12300" max="12300" width="15.140625" style="8" bestFit="1" customWidth="1"/>
    <col min="12301" max="12301" width="18.28515625" style="8" bestFit="1" customWidth="1"/>
    <col min="12302" max="12302" width="13.85546875" style="8" bestFit="1" customWidth="1"/>
    <col min="12303" max="12542" width="9.140625" style="8"/>
    <col min="12543" max="12543" width="16.140625" style="8" customWidth="1"/>
    <col min="12544" max="12544" width="10" style="8" customWidth="1"/>
    <col min="12545" max="12545" width="48.7109375" style="8" customWidth="1"/>
    <col min="12546" max="12553" width="13.28515625" style="8" customWidth="1"/>
    <col min="12554" max="12554" width="0" style="8" hidden="1" customWidth="1"/>
    <col min="12555" max="12555" width="11.28515625" style="8" bestFit="1" customWidth="1"/>
    <col min="12556" max="12556" width="15.140625" style="8" bestFit="1" customWidth="1"/>
    <col min="12557" max="12557" width="18.28515625" style="8" bestFit="1" customWidth="1"/>
    <col min="12558" max="12558" width="13.85546875" style="8" bestFit="1" customWidth="1"/>
    <col min="12559" max="12798" width="9.140625" style="8"/>
    <col min="12799" max="12799" width="16.140625" style="8" customWidth="1"/>
    <col min="12800" max="12800" width="10" style="8" customWidth="1"/>
    <col min="12801" max="12801" width="48.7109375" style="8" customWidth="1"/>
    <col min="12802" max="12809" width="13.28515625" style="8" customWidth="1"/>
    <col min="12810" max="12810" width="0" style="8" hidden="1" customWidth="1"/>
    <col min="12811" max="12811" width="11.28515625" style="8" bestFit="1" customWidth="1"/>
    <col min="12812" max="12812" width="15.140625" style="8" bestFit="1" customWidth="1"/>
    <col min="12813" max="12813" width="18.28515625" style="8" bestFit="1" customWidth="1"/>
    <col min="12814" max="12814" width="13.85546875" style="8" bestFit="1" customWidth="1"/>
    <col min="12815" max="13054" width="9.140625" style="8"/>
    <col min="13055" max="13055" width="16.140625" style="8" customWidth="1"/>
    <col min="13056" max="13056" width="10" style="8" customWidth="1"/>
    <col min="13057" max="13057" width="48.7109375" style="8" customWidth="1"/>
    <col min="13058" max="13065" width="13.28515625" style="8" customWidth="1"/>
    <col min="13066" max="13066" width="0" style="8" hidden="1" customWidth="1"/>
    <col min="13067" max="13067" width="11.28515625" style="8" bestFit="1" customWidth="1"/>
    <col min="13068" max="13068" width="15.140625" style="8" bestFit="1" customWidth="1"/>
    <col min="13069" max="13069" width="18.28515625" style="8" bestFit="1" customWidth="1"/>
    <col min="13070" max="13070" width="13.85546875" style="8" bestFit="1" customWidth="1"/>
    <col min="13071" max="13310" width="9.140625" style="8"/>
    <col min="13311" max="13311" width="16.140625" style="8" customWidth="1"/>
    <col min="13312" max="13312" width="10" style="8" customWidth="1"/>
    <col min="13313" max="13313" width="48.7109375" style="8" customWidth="1"/>
    <col min="13314" max="13321" width="13.28515625" style="8" customWidth="1"/>
    <col min="13322" max="13322" width="0" style="8" hidden="1" customWidth="1"/>
    <col min="13323" max="13323" width="11.28515625" style="8" bestFit="1" customWidth="1"/>
    <col min="13324" max="13324" width="15.140625" style="8" bestFit="1" customWidth="1"/>
    <col min="13325" max="13325" width="18.28515625" style="8" bestFit="1" customWidth="1"/>
    <col min="13326" max="13326" width="13.85546875" style="8" bestFit="1" customWidth="1"/>
    <col min="13327" max="13566" width="9.140625" style="8"/>
    <col min="13567" max="13567" width="16.140625" style="8" customWidth="1"/>
    <col min="13568" max="13568" width="10" style="8" customWidth="1"/>
    <col min="13569" max="13569" width="48.7109375" style="8" customWidth="1"/>
    <col min="13570" max="13577" width="13.28515625" style="8" customWidth="1"/>
    <col min="13578" max="13578" width="0" style="8" hidden="1" customWidth="1"/>
    <col min="13579" max="13579" width="11.28515625" style="8" bestFit="1" customWidth="1"/>
    <col min="13580" max="13580" width="15.140625" style="8" bestFit="1" customWidth="1"/>
    <col min="13581" max="13581" width="18.28515625" style="8" bestFit="1" customWidth="1"/>
    <col min="13582" max="13582" width="13.85546875" style="8" bestFit="1" customWidth="1"/>
    <col min="13583" max="13822" width="9.140625" style="8"/>
    <col min="13823" max="13823" width="16.140625" style="8" customWidth="1"/>
    <col min="13824" max="13824" width="10" style="8" customWidth="1"/>
    <col min="13825" max="13825" width="48.7109375" style="8" customWidth="1"/>
    <col min="13826" max="13833" width="13.28515625" style="8" customWidth="1"/>
    <col min="13834" max="13834" width="0" style="8" hidden="1" customWidth="1"/>
    <col min="13835" max="13835" width="11.28515625" style="8" bestFit="1" customWidth="1"/>
    <col min="13836" max="13836" width="15.140625" style="8" bestFit="1" customWidth="1"/>
    <col min="13837" max="13837" width="18.28515625" style="8" bestFit="1" customWidth="1"/>
    <col min="13838" max="13838" width="13.85546875" style="8" bestFit="1" customWidth="1"/>
    <col min="13839" max="14078" width="9.140625" style="8"/>
    <col min="14079" max="14079" width="16.140625" style="8" customWidth="1"/>
    <col min="14080" max="14080" width="10" style="8" customWidth="1"/>
    <col min="14081" max="14081" width="48.7109375" style="8" customWidth="1"/>
    <col min="14082" max="14089" width="13.28515625" style="8" customWidth="1"/>
    <col min="14090" max="14090" width="0" style="8" hidden="1" customWidth="1"/>
    <col min="14091" max="14091" width="11.28515625" style="8" bestFit="1" customWidth="1"/>
    <col min="14092" max="14092" width="15.140625" style="8" bestFit="1" customWidth="1"/>
    <col min="14093" max="14093" width="18.28515625" style="8" bestFit="1" customWidth="1"/>
    <col min="14094" max="14094" width="13.85546875" style="8" bestFit="1" customWidth="1"/>
    <col min="14095" max="14334" width="9.140625" style="8"/>
    <col min="14335" max="14335" width="16.140625" style="8" customWidth="1"/>
    <col min="14336" max="14336" width="10" style="8" customWidth="1"/>
    <col min="14337" max="14337" width="48.7109375" style="8" customWidth="1"/>
    <col min="14338" max="14345" width="13.28515625" style="8" customWidth="1"/>
    <col min="14346" max="14346" width="0" style="8" hidden="1" customWidth="1"/>
    <col min="14347" max="14347" width="11.28515625" style="8" bestFit="1" customWidth="1"/>
    <col min="14348" max="14348" width="15.140625" style="8" bestFit="1" customWidth="1"/>
    <col min="14349" max="14349" width="18.28515625" style="8" bestFit="1" customWidth="1"/>
    <col min="14350" max="14350" width="13.85546875" style="8" bestFit="1" customWidth="1"/>
    <col min="14351" max="14590" width="9.140625" style="8"/>
    <col min="14591" max="14591" width="16.140625" style="8" customWidth="1"/>
    <col min="14592" max="14592" width="10" style="8" customWidth="1"/>
    <col min="14593" max="14593" width="48.7109375" style="8" customWidth="1"/>
    <col min="14594" max="14601" width="13.28515625" style="8" customWidth="1"/>
    <col min="14602" max="14602" width="0" style="8" hidden="1" customWidth="1"/>
    <col min="14603" max="14603" width="11.28515625" style="8" bestFit="1" customWidth="1"/>
    <col min="14604" max="14604" width="15.140625" style="8" bestFit="1" customWidth="1"/>
    <col min="14605" max="14605" width="18.28515625" style="8" bestFit="1" customWidth="1"/>
    <col min="14606" max="14606" width="13.85546875" style="8" bestFit="1" customWidth="1"/>
    <col min="14607" max="14846" width="9.140625" style="8"/>
    <col min="14847" max="14847" width="16.140625" style="8" customWidth="1"/>
    <col min="14848" max="14848" width="10" style="8" customWidth="1"/>
    <col min="14849" max="14849" width="48.7109375" style="8" customWidth="1"/>
    <col min="14850" max="14857" width="13.28515625" style="8" customWidth="1"/>
    <col min="14858" max="14858" width="0" style="8" hidden="1" customWidth="1"/>
    <col min="14859" max="14859" width="11.28515625" style="8" bestFit="1" customWidth="1"/>
    <col min="14860" max="14860" width="15.140625" style="8" bestFit="1" customWidth="1"/>
    <col min="14861" max="14861" width="18.28515625" style="8" bestFit="1" customWidth="1"/>
    <col min="14862" max="14862" width="13.85546875" style="8" bestFit="1" customWidth="1"/>
    <col min="14863" max="15102" width="9.140625" style="8"/>
    <col min="15103" max="15103" width="16.140625" style="8" customWidth="1"/>
    <col min="15104" max="15104" width="10" style="8" customWidth="1"/>
    <col min="15105" max="15105" width="48.7109375" style="8" customWidth="1"/>
    <col min="15106" max="15113" width="13.28515625" style="8" customWidth="1"/>
    <col min="15114" max="15114" width="0" style="8" hidden="1" customWidth="1"/>
    <col min="15115" max="15115" width="11.28515625" style="8" bestFit="1" customWidth="1"/>
    <col min="15116" max="15116" width="15.140625" style="8" bestFit="1" customWidth="1"/>
    <col min="15117" max="15117" width="18.28515625" style="8" bestFit="1" customWidth="1"/>
    <col min="15118" max="15118" width="13.85546875" style="8" bestFit="1" customWidth="1"/>
    <col min="15119" max="15358" width="9.140625" style="8"/>
    <col min="15359" max="15359" width="16.140625" style="8" customWidth="1"/>
    <col min="15360" max="15360" width="10" style="8" customWidth="1"/>
    <col min="15361" max="15361" width="48.7109375" style="8" customWidth="1"/>
    <col min="15362" max="15369" width="13.28515625" style="8" customWidth="1"/>
    <col min="15370" max="15370" width="0" style="8" hidden="1" customWidth="1"/>
    <col min="15371" max="15371" width="11.28515625" style="8" bestFit="1" customWidth="1"/>
    <col min="15372" max="15372" width="15.140625" style="8" bestFit="1" customWidth="1"/>
    <col min="15373" max="15373" width="18.28515625" style="8" bestFit="1" customWidth="1"/>
    <col min="15374" max="15374" width="13.85546875" style="8" bestFit="1" customWidth="1"/>
    <col min="15375" max="15614" width="9.140625" style="8"/>
    <col min="15615" max="15615" width="16.140625" style="8" customWidth="1"/>
    <col min="15616" max="15616" width="10" style="8" customWidth="1"/>
    <col min="15617" max="15617" width="48.7109375" style="8" customWidth="1"/>
    <col min="15618" max="15625" width="13.28515625" style="8" customWidth="1"/>
    <col min="15626" max="15626" width="0" style="8" hidden="1" customWidth="1"/>
    <col min="15627" max="15627" width="11.28515625" style="8" bestFit="1" customWidth="1"/>
    <col min="15628" max="15628" width="15.140625" style="8" bestFit="1" customWidth="1"/>
    <col min="15629" max="15629" width="18.28515625" style="8" bestFit="1" customWidth="1"/>
    <col min="15630" max="15630" width="13.85546875" style="8" bestFit="1" customWidth="1"/>
    <col min="15631" max="15870" width="9.140625" style="8"/>
    <col min="15871" max="15871" width="16.140625" style="8" customWidth="1"/>
    <col min="15872" max="15872" width="10" style="8" customWidth="1"/>
    <col min="15873" max="15873" width="48.7109375" style="8" customWidth="1"/>
    <col min="15874" max="15881" width="13.28515625" style="8" customWidth="1"/>
    <col min="15882" max="15882" width="0" style="8" hidden="1" customWidth="1"/>
    <col min="15883" max="15883" width="11.28515625" style="8" bestFit="1" customWidth="1"/>
    <col min="15884" max="15884" width="15.140625" style="8" bestFit="1" customWidth="1"/>
    <col min="15885" max="15885" width="18.28515625" style="8" bestFit="1" customWidth="1"/>
    <col min="15886" max="15886" width="13.85546875" style="8" bestFit="1" customWidth="1"/>
    <col min="15887" max="16126" width="9.140625" style="8"/>
    <col min="16127" max="16127" width="16.140625" style="8" customWidth="1"/>
    <col min="16128" max="16128" width="10" style="8" customWidth="1"/>
    <col min="16129" max="16129" width="48.7109375" style="8" customWidth="1"/>
    <col min="16130" max="16137" width="13.28515625" style="8" customWidth="1"/>
    <col min="16138" max="16138" width="0" style="8" hidden="1" customWidth="1"/>
    <col min="16139" max="16139" width="11.28515625" style="8" bestFit="1" customWidth="1"/>
    <col min="16140" max="16140" width="15.140625" style="8" bestFit="1" customWidth="1"/>
    <col min="16141" max="16141" width="18.28515625" style="8" bestFit="1" customWidth="1"/>
    <col min="16142" max="16142" width="13.85546875" style="8" bestFit="1" customWidth="1"/>
    <col min="16143" max="16384" width="9.140625" style="8"/>
  </cols>
  <sheetData>
    <row r="1" spans="1:14" s="3" customFormat="1" ht="18" customHeight="1">
      <c r="C1" s="4"/>
      <c r="E1" s="180" t="s">
        <v>78</v>
      </c>
      <c r="J1" s="5"/>
    </row>
    <row r="2" spans="1:14" s="3" customFormat="1" ht="10.5" customHeight="1">
      <c r="F2" s="2"/>
      <c r="G2" s="2"/>
      <c r="H2" s="2"/>
      <c r="I2" s="2"/>
      <c r="J2" s="5"/>
    </row>
    <row r="3" spans="1:14" s="3" customFormat="1" ht="17.100000000000001" customHeight="1">
      <c r="A3" s="186" t="s">
        <v>77</v>
      </c>
      <c r="B3" s="186"/>
      <c r="C3" s="186"/>
      <c r="D3" s="186"/>
      <c r="E3" s="186"/>
      <c r="F3" s="2"/>
      <c r="G3" s="2"/>
      <c r="H3" s="2"/>
      <c r="I3" s="2"/>
      <c r="J3" s="5"/>
    </row>
    <row r="4" spans="1:14" s="3" customFormat="1" ht="17.100000000000001" customHeight="1">
      <c r="A4" s="186" t="s">
        <v>79</v>
      </c>
      <c r="B4" s="186"/>
      <c r="C4" s="186"/>
      <c r="D4" s="186"/>
      <c r="E4" s="186"/>
      <c r="F4" s="2"/>
      <c r="G4" s="2"/>
      <c r="H4" s="2"/>
      <c r="I4" s="2"/>
      <c r="J4" s="5"/>
    </row>
    <row r="5" spans="1:14" ht="15.75" customHeight="1">
      <c r="A5" s="187"/>
      <c r="B5" s="187"/>
      <c r="C5" s="6"/>
      <c r="D5" s="6"/>
      <c r="E5" s="1" t="s">
        <v>7</v>
      </c>
      <c r="F5" s="6"/>
      <c r="G5" s="6"/>
      <c r="H5" s="6"/>
    </row>
    <row r="6" spans="1:14" ht="36" customHeight="1">
      <c r="A6" s="59" t="s">
        <v>6</v>
      </c>
      <c r="B6" s="60" t="s">
        <v>28</v>
      </c>
      <c r="C6" s="10" t="s">
        <v>80</v>
      </c>
      <c r="D6" s="9" t="s">
        <v>81</v>
      </c>
      <c r="E6" s="61" t="s">
        <v>84</v>
      </c>
      <c r="F6" s="9" t="s">
        <v>8</v>
      </c>
      <c r="G6" s="10" t="s">
        <v>9</v>
      </c>
      <c r="H6" s="9" t="s">
        <v>10</v>
      </c>
      <c r="I6" s="11"/>
      <c r="K6" s="12"/>
    </row>
    <row r="7" spans="1:14" s="18" customFormat="1" ht="12" customHeight="1">
      <c r="A7" s="62">
        <v>1</v>
      </c>
      <c r="B7" s="63">
        <v>2</v>
      </c>
      <c r="C7" s="64">
        <v>3</v>
      </c>
      <c r="D7" s="64">
        <v>4</v>
      </c>
      <c r="E7" s="65">
        <v>5</v>
      </c>
      <c r="F7" s="13">
        <v>7</v>
      </c>
      <c r="G7" s="14">
        <v>8</v>
      </c>
      <c r="H7" s="15">
        <v>9</v>
      </c>
      <c r="I7" s="15">
        <v>10</v>
      </c>
      <c r="J7" s="16"/>
      <c r="K7" s="17"/>
    </row>
    <row r="8" spans="1:14" ht="22.5" customHeight="1">
      <c r="A8" s="66"/>
      <c r="B8" s="67" t="s">
        <v>27</v>
      </c>
      <c r="C8" s="68">
        <f>SUM(C10,C12,C14,C18,C20,C23,C28,C30,C16)</f>
        <v>182305534.91999999</v>
      </c>
      <c r="D8" s="68">
        <f>SUM(D10,D12,D14,D18,D20,D23,D28,D30,D16)</f>
        <v>182039800.45999998</v>
      </c>
      <c r="E8" s="69">
        <f>SUM(D8/C8)*100</f>
        <v>99.854236756927534</v>
      </c>
      <c r="F8" s="19" t="e">
        <f>SUM(#REF!)</f>
        <v>#REF!</v>
      </c>
      <c r="G8" s="19" t="e">
        <f>SUM(#REF!)</f>
        <v>#REF!</v>
      </c>
      <c r="H8" s="19" t="e">
        <f>SUM(#REF!)</f>
        <v>#REF!</v>
      </c>
      <c r="I8" s="20" t="e">
        <f>SUM(H8/G8)*100</f>
        <v>#REF!</v>
      </c>
      <c r="J8" s="21"/>
      <c r="K8" s="22"/>
      <c r="L8" s="23"/>
      <c r="M8" s="23"/>
      <c r="N8" s="23"/>
    </row>
    <row r="9" spans="1:14" ht="17.25" hidden="1" customHeight="1">
      <c r="A9" s="66"/>
      <c r="B9" s="70" t="s">
        <v>17</v>
      </c>
      <c r="C9" s="71"/>
      <c r="D9" s="71"/>
      <c r="E9" s="72" t="e">
        <f>SUM(D9/C9)*100</f>
        <v>#DIV/0!</v>
      </c>
      <c r="F9" s="32"/>
      <c r="G9" s="32"/>
      <c r="H9" s="32"/>
      <c r="I9" s="33"/>
      <c r="J9" s="21"/>
      <c r="K9" s="22"/>
      <c r="L9" s="23"/>
      <c r="M9" s="23"/>
      <c r="N9" s="23"/>
    </row>
    <row r="10" spans="1:14" ht="17.25" hidden="1" customHeight="1">
      <c r="A10" s="73">
        <v>600</v>
      </c>
      <c r="B10" s="74" t="s">
        <v>13</v>
      </c>
      <c r="C10" s="75">
        <f>SUM(C11)</f>
        <v>0</v>
      </c>
      <c r="D10" s="75">
        <f>SUM(D11)</f>
        <v>0</v>
      </c>
      <c r="E10" s="76" t="e">
        <f t="shared" ref="E10:E31" si="0">SUM(D10/C10)*100</f>
        <v>#DIV/0!</v>
      </c>
      <c r="F10" s="32"/>
      <c r="G10" s="32"/>
      <c r="H10" s="32"/>
      <c r="I10" s="33"/>
      <c r="J10" s="21"/>
      <c r="K10" s="22"/>
      <c r="L10" s="23"/>
      <c r="M10" s="23"/>
      <c r="N10" s="23"/>
    </row>
    <row r="11" spans="1:14" ht="17.25" hidden="1" customHeight="1">
      <c r="A11" s="77" t="s">
        <v>64</v>
      </c>
      <c r="B11" s="78" t="s">
        <v>30</v>
      </c>
      <c r="C11" s="79"/>
      <c r="D11" s="79"/>
      <c r="E11" s="80" t="e">
        <f t="shared" si="0"/>
        <v>#DIV/0!</v>
      </c>
      <c r="F11" s="32"/>
      <c r="G11" s="32"/>
      <c r="H11" s="32"/>
      <c r="I11" s="33"/>
      <c r="J11" s="21"/>
      <c r="K11" s="22"/>
      <c r="L11" s="23"/>
      <c r="M11" s="23"/>
      <c r="N11" s="23"/>
    </row>
    <row r="12" spans="1:14" ht="17.25" customHeight="1">
      <c r="A12" s="73">
        <v>750</v>
      </c>
      <c r="B12" s="74" t="s">
        <v>31</v>
      </c>
      <c r="C12" s="75">
        <f>SUM(C13)</f>
        <v>304284.78999999998</v>
      </c>
      <c r="D12" s="75">
        <f>SUM(D13)</f>
        <v>304284.78999999998</v>
      </c>
      <c r="E12" s="76">
        <f t="shared" si="0"/>
        <v>100</v>
      </c>
      <c r="F12" s="32"/>
      <c r="G12" s="32"/>
      <c r="H12" s="32"/>
      <c r="I12" s="33"/>
      <c r="J12" s="21"/>
      <c r="K12" s="22"/>
      <c r="L12" s="23"/>
      <c r="M12" s="23"/>
      <c r="N12" s="23"/>
    </row>
    <row r="13" spans="1:14" ht="17.25" customHeight="1">
      <c r="A13" s="77" t="s">
        <v>65</v>
      </c>
      <c r="B13" s="78" t="s">
        <v>32</v>
      </c>
      <c r="C13" s="79">
        <v>304284.78999999998</v>
      </c>
      <c r="D13" s="79">
        <v>304284.78999999998</v>
      </c>
      <c r="E13" s="80">
        <f t="shared" si="0"/>
        <v>100</v>
      </c>
      <c r="F13" s="32"/>
      <c r="G13" s="32"/>
      <c r="H13" s="32"/>
      <c r="I13" s="33"/>
      <c r="J13" s="21"/>
      <c r="K13" s="22"/>
      <c r="L13" s="23"/>
      <c r="M13" s="23"/>
      <c r="N13" s="23"/>
    </row>
    <row r="14" spans="1:14" ht="17.25" customHeight="1">
      <c r="A14" s="81">
        <v>754</v>
      </c>
      <c r="B14" s="82" t="s">
        <v>33</v>
      </c>
      <c r="C14" s="83">
        <f>SUM(C15)</f>
        <v>63341902.939999998</v>
      </c>
      <c r="D14" s="83">
        <f>SUM(D15)</f>
        <v>63319620.890000001</v>
      </c>
      <c r="E14" s="84">
        <f t="shared" si="0"/>
        <v>99.964822575631956</v>
      </c>
      <c r="F14" s="32"/>
      <c r="G14" s="32"/>
      <c r="H14" s="32"/>
      <c r="I14" s="33"/>
      <c r="J14" s="21"/>
      <c r="K14" s="22"/>
      <c r="L14" s="23"/>
      <c r="M14" s="23"/>
      <c r="N14" s="23"/>
    </row>
    <row r="15" spans="1:14" ht="17.25" customHeight="1">
      <c r="A15" s="85">
        <v>75495</v>
      </c>
      <c r="B15" s="86" t="s">
        <v>18</v>
      </c>
      <c r="C15" s="87">
        <v>63341902.939999998</v>
      </c>
      <c r="D15" s="87">
        <v>63319620.890000001</v>
      </c>
      <c r="E15" s="88">
        <f t="shared" si="0"/>
        <v>99.964822575631956</v>
      </c>
      <c r="F15" s="32"/>
      <c r="G15" s="32"/>
      <c r="H15" s="32"/>
      <c r="I15" s="33"/>
      <c r="J15" s="21"/>
      <c r="K15" s="22"/>
      <c r="L15" s="23"/>
      <c r="M15" s="23"/>
      <c r="N15" s="23"/>
    </row>
    <row r="16" spans="1:14" ht="17.25" customHeight="1">
      <c r="A16" s="81">
        <v>758</v>
      </c>
      <c r="B16" s="89" t="s">
        <v>75</v>
      </c>
      <c r="C16" s="83">
        <f>SUM(C17)</f>
        <v>103057732.45999999</v>
      </c>
      <c r="D16" s="83">
        <f>SUM(D17)</f>
        <v>103016202.08</v>
      </c>
      <c r="E16" s="84">
        <f t="shared" si="0"/>
        <v>99.959701830218208</v>
      </c>
      <c r="F16" s="32"/>
      <c r="G16" s="32"/>
      <c r="H16" s="32"/>
      <c r="I16" s="33"/>
      <c r="J16" s="21"/>
      <c r="K16" s="22"/>
      <c r="L16" s="23"/>
      <c r="M16" s="23"/>
      <c r="N16" s="23"/>
    </row>
    <row r="17" spans="1:14" ht="17.25" customHeight="1">
      <c r="A17" s="85" t="s">
        <v>74</v>
      </c>
      <c r="B17" s="90" t="s">
        <v>76</v>
      </c>
      <c r="C17" s="87">
        <v>103057732.45999999</v>
      </c>
      <c r="D17" s="87">
        <v>103016202.08</v>
      </c>
      <c r="E17" s="88">
        <f t="shared" si="0"/>
        <v>99.959701830218208</v>
      </c>
      <c r="F17" s="32"/>
      <c r="G17" s="32"/>
      <c r="H17" s="32"/>
      <c r="I17" s="33"/>
      <c r="J17" s="21"/>
      <c r="K17" s="22"/>
      <c r="L17" s="23"/>
      <c r="M17" s="23"/>
      <c r="N17" s="23"/>
    </row>
    <row r="18" spans="1:14" s="39" customFormat="1" ht="15.75">
      <c r="A18" s="81">
        <v>852</v>
      </c>
      <c r="B18" s="89" t="s">
        <v>24</v>
      </c>
      <c r="C18" s="91">
        <f>SUM(C19)</f>
        <v>3156093.72</v>
      </c>
      <c r="D18" s="91">
        <f>SUM(D19)</f>
        <v>3100554.41</v>
      </c>
      <c r="E18" s="84">
        <f t="shared" si="0"/>
        <v>98.240251560083578</v>
      </c>
      <c r="F18" s="24"/>
      <c r="G18" s="25"/>
      <c r="H18" s="25"/>
      <c r="I18" s="33"/>
      <c r="J18" s="36"/>
      <c r="K18" s="51"/>
      <c r="L18" s="52"/>
      <c r="M18" s="53"/>
      <c r="N18" s="53"/>
    </row>
    <row r="19" spans="1:14" ht="15.75">
      <c r="A19" s="92">
        <v>85295</v>
      </c>
      <c r="B19" s="86" t="s">
        <v>18</v>
      </c>
      <c r="C19" s="93">
        <v>3156093.72</v>
      </c>
      <c r="D19" s="93">
        <v>3100554.41</v>
      </c>
      <c r="E19" s="94">
        <f t="shared" si="0"/>
        <v>98.240251560083578</v>
      </c>
      <c r="F19" s="49"/>
      <c r="G19" s="50"/>
      <c r="H19" s="50"/>
      <c r="I19" s="40"/>
      <c r="J19" s="21"/>
      <c r="K19" s="26"/>
      <c r="L19" s="31"/>
      <c r="M19" s="23"/>
      <c r="N19" s="23"/>
    </row>
    <row r="20" spans="1:14" ht="15.75">
      <c r="A20" s="81">
        <v>853</v>
      </c>
      <c r="B20" s="89" t="s">
        <v>46</v>
      </c>
      <c r="C20" s="91">
        <f>SUM(C21:C22)</f>
        <v>1593307.88</v>
      </c>
      <c r="D20" s="91">
        <f>SUM(D21:D22)</f>
        <v>1488057.07</v>
      </c>
      <c r="E20" s="84">
        <f t="shared" si="0"/>
        <v>93.394195100572787</v>
      </c>
      <c r="F20" s="49"/>
      <c r="G20" s="50"/>
      <c r="H20" s="50"/>
      <c r="I20" s="40"/>
      <c r="J20" s="21"/>
      <c r="K20" s="26"/>
      <c r="L20" s="31"/>
      <c r="M20" s="23"/>
      <c r="N20" s="23"/>
    </row>
    <row r="21" spans="1:14" ht="15.75">
      <c r="A21" s="92" t="s">
        <v>66</v>
      </c>
      <c r="B21" s="86" t="s">
        <v>47</v>
      </c>
      <c r="C21" s="93">
        <v>33861</v>
      </c>
      <c r="D21" s="93">
        <v>33800.5</v>
      </c>
      <c r="E21" s="94">
        <f t="shared" si="0"/>
        <v>99.821328371873236</v>
      </c>
      <c r="F21" s="49"/>
      <c r="G21" s="50"/>
      <c r="H21" s="50"/>
      <c r="I21" s="40"/>
      <c r="J21" s="21"/>
      <c r="K21" s="26"/>
      <c r="L21" s="31"/>
      <c r="M21" s="23"/>
      <c r="N21" s="23"/>
    </row>
    <row r="22" spans="1:14" ht="15.75">
      <c r="A22" s="77" t="s">
        <v>67</v>
      </c>
      <c r="B22" s="86" t="s">
        <v>18</v>
      </c>
      <c r="C22" s="95">
        <v>1559446.88</v>
      </c>
      <c r="D22" s="95">
        <v>1454256.57</v>
      </c>
      <c r="E22" s="80">
        <f t="shared" si="0"/>
        <v>93.254639747652078</v>
      </c>
      <c r="F22" s="49"/>
      <c r="G22" s="50"/>
      <c r="H22" s="50"/>
      <c r="I22" s="40"/>
      <c r="J22" s="21"/>
      <c r="K22" s="26"/>
      <c r="L22" s="31"/>
      <c r="M22" s="23"/>
      <c r="N22" s="23"/>
    </row>
    <row r="23" spans="1:14" ht="15.75">
      <c r="A23" s="81">
        <v>855</v>
      </c>
      <c r="B23" s="89" t="s">
        <v>55</v>
      </c>
      <c r="C23" s="91">
        <f>SUM(C24:C27)</f>
        <v>10852213.129999999</v>
      </c>
      <c r="D23" s="91">
        <f>SUM(D24:D27)</f>
        <v>10811081.219999999</v>
      </c>
      <c r="E23" s="84">
        <f t="shared" si="0"/>
        <v>99.620981365669138</v>
      </c>
      <c r="F23" s="49"/>
      <c r="G23" s="50"/>
      <c r="H23" s="50"/>
      <c r="I23" s="40"/>
      <c r="J23" s="21"/>
      <c r="K23" s="26"/>
      <c r="L23" s="31"/>
      <c r="M23" s="23"/>
      <c r="N23" s="23"/>
    </row>
    <row r="24" spans="1:14" ht="31.5" customHeight="1">
      <c r="A24" s="96" t="s">
        <v>68</v>
      </c>
      <c r="B24" s="97" t="s">
        <v>56</v>
      </c>
      <c r="C24" s="98">
        <v>8602460</v>
      </c>
      <c r="D24" s="98">
        <v>8572392.5700000003</v>
      </c>
      <c r="E24" s="99">
        <f t="shared" si="0"/>
        <v>99.650478700278768</v>
      </c>
      <c r="F24" s="49"/>
      <c r="G24" s="50"/>
      <c r="H24" s="50"/>
      <c r="I24" s="40"/>
      <c r="J24" s="21"/>
      <c r="K24" s="26"/>
      <c r="L24" s="31"/>
      <c r="M24" s="23"/>
      <c r="N24" s="23"/>
    </row>
    <row r="25" spans="1:14" ht="15.75">
      <c r="A25" s="96" t="s">
        <v>69</v>
      </c>
      <c r="B25" s="97" t="s">
        <v>57</v>
      </c>
      <c r="C25" s="98">
        <v>87036.25</v>
      </c>
      <c r="D25" s="98">
        <v>86340.25</v>
      </c>
      <c r="E25" s="99">
        <f t="shared" si="0"/>
        <v>99.200333194502292</v>
      </c>
      <c r="F25" s="49"/>
      <c r="G25" s="50"/>
      <c r="H25" s="50"/>
      <c r="I25" s="40"/>
      <c r="J25" s="21"/>
      <c r="K25" s="26"/>
      <c r="L25" s="31"/>
      <c r="M25" s="23"/>
      <c r="N25" s="23"/>
    </row>
    <row r="26" spans="1:14" ht="15.75">
      <c r="A26" s="96" t="s">
        <v>70</v>
      </c>
      <c r="B26" s="97" t="s">
        <v>58</v>
      </c>
      <c r="C26" s="98">
        <v>1947825.88</v>
      </c>
      <c r="D26" s="98">
        <v>1947825.88</v>
      </c>
      <c r="E26" s="99">
        <f t="shared" si="0"/>
        <v>100</v>
      </c>
      <c r="F26" s="49"/>
      <c r="G26" s="50"/>
      <c r="H26" s="50"/>
      <c r="I26" s="40"/>
      <c r="J26" s="21"/>
      <c r="K26" s="26"/>
      <c r="L26" s="31"/>
      <c r="M26" s="23"/>
      <c r="N26" s="23"/>
    </row>
    <row r="27" spans="1:14" ht="32.25" thickBot="1">
      <c r="A27" s="85" t="s">
        <v>71</v>
      </c>
      <c r="B27" s="90" t="s">
        <v>59</v>
      </c>
      <c r="C27" s="100">
        <v>214891</v>
      </c>
      <c r="D27" s="100">
        <v>204522.52</v>
      </c>
      <c r="E27" s="88">
        <f t="shared" si="0"/>
        <v>95.175005002536167</v>
      </c>
      <c r="F27" s="49"/>
      <c r="G27" s="50"/>
      <c r="H27" s="50"/>
      <c r="I27" s="40"/>
      <c r="J27" s="21"/>
      <c r="K27" s="26"/>
      <c r="L27" s="31"/>
      <c r="M27" s="23"/>
      <c r="N27" s="23"/>
    </row>
    <row r="28" spans="1:14" ht="15.75" hidden="1">
      <c r="A28" s="81">
        <v>900</v>
      </c>
      <c r="B28" s="89" t="s">
        <v>5</v>
      </c>
      <c r="C28" s="91">
        <f>SUM(C29)</f>
        <v>0</v>
      </c>
      <c r="D28" s="91">
        <f>SUM(D29)</f>
        <v>0</v>
      </c>
      <c r="E28" s="84" t="e">
        <f t="shared" si="0"/>
        <v>#DIV/0!</v>
      </c>
      <c r="F28" s="49"/>
      <c r="G28" s="50"/>
      <c r="H28" s="50"/>
      <c r="I28" s="40"/>
      <c r="J28" s="21"/>
      <c r="K28" s="26"/>
      <c r="L28" s="31"/>
      <c r="M28" s="23"/>
      <c r="N28" s="23"/>
    </row>
    <row r="29" spans="1:14" ht="15.75" hidden="1">
      <c r="A29" s="85" t="s">
        <v>72</v>
      </c>
      <c r="B29" s="90" t="s">
        <v>60</v>
      </c>
      <c r="C29" s="100"/>
      <c r="D29" s="100"/>
      <c r="E29" s="88" t="e">
        <f t="shared" si="0"/>
        <v>#DIV/0!</v>
      </c>
      <c r="F29" s="49"/>
      <c r="G29" s="50"/>
      <c r="H29" s="50"/>
      <c r="I29" s="40"/>
      <c r="J29" s="21"/>
      <c r="K29" s="26"/>
      <c r="L29" s="31"/>
      <c r="M29" s="23"/>
      <c r="N29" s="23"/>
    </row>
    <row r="30" spans="1:14" ht="15.75" hidden="1">
      <c r="A30" s="81">
        <v>921</v>
      </c>
      <c r="B30" s="89" t="s">
        <v>29</v>
      </c>
      <c r="C30" s="91">
        <f>SUM(C31)</f>
        <v>0</v>
      </c>
      <c r="D30" s="91">
        <f>SUM(D31)</f>
        <v>0</v>
      </c>
      <c r="E30" s="84" t="e">
        <f t="shared" si="0"/>
        <v>#DIV/0!</v>
      </c>
      <c r="F30" s="49"/>
      <c r="G30" s="50"/>
      <c r="H30" s="50"/>
      <c r="I30" s="40"/>
      <c r="J30" s="21"/>
      <c r="K30" s="26"/>
      <c r="L30" s="31"/>
      <c r="M30" s="23"/>
      <c r="N30" s="23"/>
    </row>
    <row r="31" spans="1:14" ht="16.5" hidden="1" thickBot="1">
      <c r="A31" s="101" t="s">
        <v>73</v>
      </c>
      <c r="B31" s="102" t="s">
        <v>61</v>
      </c>
      <c r="C31" s="103"/>
      <c r="D31" s="103"/>
      <c r="E31" s="104" t="e">
        <f t="shared" si="0"/>
        <v>#DIV/0!</v>
      </c>
      <c r="F31" s="49"/>
      <c r="G31" s="50"/>
      <c r="H31" s="50"/>
      <c r="I31" s="40"/>
      <c r="J31" s="21"/>
      <c r="K31" s="26"/>
      <c r="L31" s="31"/>
      <c r="M31" s="23"/>
      <c r="N31" s="23"/>
    </row>
    <row r="32" spans="1:14" ht="21.75" customHeight="1" thickBot="1">
      <c r="A32" s="162"/>
      <c r="B32" s="163" t="s">
        <v>12</v>
      </c>
      <c r="C32" s="164">
        <f>SUM(C33,C73,C81,C90,C223,C232,C248,C292,C319,C326,C331)</f>
        <v>182890200.91999999</v>
      </c>
      <c r="D32" s="164">
        <f>SUM(D33,D73,D81,D90,D223,D232,D248,D292,D319,D326,D331)</f>
        <v>180174595.53999993</v>
      </c>
      <c r="E32" s="165">
        <f>SUM(D32/C32)*100</f>
        <v>98.515171744391097</v>
      </c>
      <c r="F32" s="28"/>
      <c r="G32" s="29"/>
      <c r="H32" s="29"/>
      <c r="I32" s="30"/>
      <c r="J32" s="21"/>
      <c r="K32" s="27"/>
      <c r="L32" s="54"/>
    </row>
    <row r="33" spans="1:12" ht="18" hidden="1" customHeight="1">
      <c r="A33" s="73">
        <v>600</v>
      </c>
      <c r="B33" s="105" t="s">
        <v>13</v>
      </c>
      <c r="C33" s="106">
        <f>SUM(C34)</f>
        <v>0</v>
      </c>
      <c r="D33" s="106">
        <f>SUM(D34)</f>
        <v>0</v>
      </c>
      <c r="E33" s="76" t="e">
        <f t="shared" ref="E33:E223" si="1">SUM(D33/C33)*100</f>
        <v>#DIV/0!</v>
      </c>
      <c r="F33" s="28"/>
      <c r="G33" s="29"/>
      <c r="H33" s="29"/>
      <c r="I33" s="30"/>
      <c r="J33" s="21"/>
      <c r="K33" s="27"/>
      <c r="L33" s="12"/>
    </row>
    <row r="34" spans="1:12" ht="18" hidden="1" customHeight="1">
      <c r="A34" s="107">
        <v>60004</v>
      </c>
      <c r="B34" s="108" t="s">
        <v>30</v>
      </c>
      <c r="C34" s="109">
        <f t="shared" ref="C34:D34" si="2">SUM(C66)</f>
        <v>0</v>
      </c>
      <c r="D34" s="109">
        <f t="shared" si="2"/>
        <v>0</v>
      </c>
      <c r="E34" s="110" t="e">
        <f t="shared" si="1"/>
        <v>#DIV/0!</v>
      </c>
      <c r="F34" s="28"/>
      <c r="G34" s="29"/>
      <c r="H34" s="29"/>
      <c r="I34" s="30"/>
      <c r="J34" s="21"/>
      <c r="K34" s="27"/>
      <c r="L34" s="12"/>
    </row>
    <row r="35" spans="1:12" s="39" customFormat="1" ht="18" hidden="1" customHeight="1">
      <c r="A35" s="73"/>
      <c r="B35" s="111" t="s">
        <v>3</v>
      </c>
      <c r="C35" s="106"/>
      <c r="D35" s="106"/>
      <c r="E35" s="76"/>
      <c r="F35" s="34"/>
      <c r="G35" s="35"/>
      <c r="H35" s="35"/>
      <c r="I35" s="20"/>
      <c r="J35" s="36"/>
      <c r="K35" s="37"/>
      <c r="L35" s="38"/>
    </row>
    <row r="36" spans="1:12" ht="18" hidden="1" customHeight="1">
      <c r="A36" s="85"/>
      <c r="B36" s="90" t="s">
        <v>2</v>
      </c>
      <c r="C36" s="100"/>
      <c r="D36" s="100"/>
      <c r="E36" s="88"/>
      <c r="F36" s="28"/>
      <c r="G36" s="29"/>
      <c r="H36" s="29"/>
      <c r="I36" s="30"/>
      <c r="J36" s="21"/>
      <c r="K36" s="27"/>
      <c r="L36" s="12"/>
    </row>
    <row r="37" spans="1:12" ht="18" hidden="1" customHeight="1">
      <c r="A37" s="85"/>
      <c r="B37" s="90" t="s">
        <v>1</v>
      </c>
      <c r="C37" s="100"/>
      <c r="D37" s="100"/>
      <c r="E37" s="88"/>
      <c r="F37" s="28"/>
      <c r="G37" s="29"/>
      <c r="H37" s="29"/>
      <c r="I37" s="30"/>
      <c r="J37" s="21"/>
      <c r="K37" s="27"/>
      <c r="L37" s="12"/>
    </row>
    <row r="38" spans="1:12" ht="18" hidden="1" customHeight="1">
      <c r="A38" s="85"/>
      <c r="B38" s="90" t="s">
        <v>0</v>
      </c>
      <c r="C38" s="100"/>
      <c r="D38" s="100"/>
      <c r="E38" s="88"/>
      <c r="F38" s="28"/>
      <c r="G38" s="29"/>
      <c r="H38" s="29"/>
      <c r="I38" s="30"/>
      <c r="J38" s="21"/>
      <c r="K38" s="27"/>
      <c r="L38" s="12"/>
    </row>
    <row r="39" spans="1:12" ht="18" hidden="1" customHeight="1">
      <c r="A39" s="85"/>
      <c r="B39" s="112" t="s">
        <v>25</v>
      </c>
      <c r="C39" s="100"/>
      <c r="D39" s="100"/>
      <c r="E39" s="88"/>
      <c r="F39" s="28"/>
      <c r="G39" s="29"/>
      <c r="H39" s="29"/>
      <c r="I39" s="30"/>
      <c r="J39" s="21"/>
      <c r="K39" s="27"/>
      <c r="L39" s="12"/>
    </row>
    <row r="40" spans="1:12" ht="18" hidden="1" customHeight="1">
      <c r="A40" s="85"/>
      <c r="B40" s="113">
        <v>4010</v>
      </c>
      <c r="C40" s="100"/>
      <c r="D40" s="100"/>
      <c r="E40" s="88"/>
      <c r="F40" s="28"/>
      <c r="G40" s="29"/>
      <c r="H40" s="29"/>
      <c r="I40" s="30"/>
      <c r="J40" s="21"/>
      <c r="K40" s="27"/>
      <c r="L40" s="12"/>
    </row>
    <row r="41" spans="1:12" ht="18" hidden="1" customHeight="1">
      <c r="A41" s="85"/>
      <c r="B41" s="113">
        <v>4020</v>
      </c>
      <c r="C41" s="100"/>
      <c r="D41" s="100"/>
      <c r="E41" s="88"/>
      <c r="F41" s="28"/>
      <c r="G41" s="29"/>
      <c r="H41" s="29"/>
      <c r="I41" s="30"/>
      <c r="J41" s="21"/>
      <c r="K41" s="27"/>
      <c r="L41" s="12"/>
    </row>
    <row r="42" spans="1:12" ht="18" hidden="1" customHeight="1">
      <c r="A42" s="85"/>
      <c r="B42" s="113">
        <v>4040</v>
      </c>
      <c r="C42" s="100"/>
      <c r="D42" s="100"/>
      <c r="E42" s="88"/>
      <c r="F42" s="28"/>
      <c r="G42" s="29"/>
      <c r="H42" s="29"/>
      <c r="I42" s="30"/>
      <c r="J42" s="21"/>
      <c r="K42" s="27"/>
      <c r="L42" s="12"/>
    </row>
    <row r="43" spans="1:12" ht="18" hidden="1" customHeight="1">
      <c r="A43" s="85"/>
      <c r="B43" s="113">
        <v>4050</v>
      </c>
      <c r="C43" s="100"/>
      <c r="D43" s="100"/>
      <c r="E43" s="88"/>
      <c r="F43" s="28"/>
      <c r="G43" s="29"/>
      <c r="H43" s="29"/>
      <c r="I43" s="30"/>
      <c r="J43" s="21"/>
      <c r="K43" s="27"/>
      <c r="L43" s="12"/>
    </row>
    <row r="44" spans="1:12" ht="18" hidden="1" customHeight="1">
      <c r="A44" s="85"/>
      <c r="B44" s="113">
        <v>4060</v>
      </c>
      <c r="C44" s="100"/>
      <c r="D44" s="100"/>
      <c r="E44" s="88"/>
      <c r="F44" s="28"/>
      <c r="G44" s="29"/>
      <c r="H44" s="29"/>
      <c r="I44" s="30"/>
      <c r="J44" s="21"/>
      <c r="K44" s="27"/>
      <c r="L44" s="12"/>
    </row>
    <row r="45" spans="1:12" ht="18" hidden="1" customHeight="1">
      <c r="A45" s="85"/>
      <c r="B45" s="113">
        <v>4070</v>
      </c>
      <c r="C45" s="100"/>
      <c r="D45" s="100"/>
      <c r="E45" s="88"/>
      <c r="F45" s="28"/>
      <c r="G45" s="29"/>
      <c r="H45" s="29"/>
      <c r="I45" s="30"/>
      <c r="J45" s="21"/>
      <c r="K45" s="27"/>
      <c r="L45" s="12"/>
    </row>
    <row r="46" spans="1:12" ht="18" hidden="1" customHeight="1">
      <c r="A46" s="85"/>
      <c r="B46" s="113">
        <v>4080</v>
      </c>
      <c r="C46" s="100"/>
      <c r="D46" s="100"/>
      <c r="E46" s="88"/>
      <c r="F46" s="28"/>
      <c r="G46" s="29"/>
      <c r="H46" s="29"/>
      <c r="I46" s="30"/>
      <c r="J46" s="21"/>
      <c r="K46" s="27"/>
      <c r="L46" s="12"/>
    </row>
    <row r="47" spans="1:12" ht="18" hidden="1" customHeight="1">
      <c r="A47" s="85"/>
      <c r="B47" s="113">
        <v>4090</v>
      </c>
      <c r="C47" s="100"/>
      <c r="D47" s="100"/>
      <c r="E47" s="88"/>
      <c r="F47" s="28"/>
      <c r="G47" s="29"/>
      <c r="H47" s="29"/>
      <c r="I47" s="30"/>
      <c r="J47" s="21"/>
      <c r="K47" s="27"/>
      <c r="L47" s="12"/>
    </row>
    <row r="48" spans="1:12" ht="18" hidden="1" customHeight="1">
      <c r="A48" s="85"/>
      <c r="B48" s="113">
        <v>4110</v>
      </c>
      <c r="C48" s="100"/>
      <c r="D48" s="100"/>
      <c r="E48" s="88"/>
      <c r="F48" s="28"/>
      <c r="G48" s="29"/>
      <c r="H48" s="29"/>
      <c r="I48" s="30"/>
      <c r="J48" s="21"/>
      <c r="K48" s="27"/>
      <c r="L48" s="12"/>
    </row>
    <row r="49" spans="1:12" ht="18" hidden="1" customHeight="1">
      <c r="A49" s="85"/>
      <c r="B49" s="113">
        <v>4120</v>
      </c>
      <c r="C49" s="100"/>
      <c r="D49" s="100"/>
      <c r="E49" s="88"/>
      <c r="F49" s="28"/>
      <c r="G49" s="29"/>
      <c r="H49" s="29"/>
      <c r="I49" s="30"/>
      <c r="J49" s="21"/>
      <c r="K49" s="27"/>
      <c r="L49" s="12"/>
    </row>
    <row r="50" spans="1:12" ht="18" hidden="1" customHeight="1">
      <c r="A50" s="85"/>
      <c r="B50" s="113">
        <v>4130</v>
      </c>
      <c r="C50" s="100"/>
      <c r="D50" s="100"/>
      <c r="E50" s="88"/>
      <c r="F50" s="28"/>
      <c r="G50" s="29"/>
      <c r="H50" s="29"/>
      <c r="I50" s="30"/>
      <c r="J50" s="21"/>
      <c r="K50" s="27"/>
      <c r="L50" s="12"/>
    </row>
    <row r="51" spans="1:12" ht="18" hidden="1" customHeight="1">
      <c r="A51" s="85"/>
      <c r="B51" s="113">
        <v>4170</v>
      </c>
      <c r="C51" s="100"/>
      <c r="D51" s="100"/>
      <c r="E51" s="88"/>
      <c r="F51" s="28"/>
      <c r="G51" s="29"/>
      <c r="H51" s="29"/>
      <c r="I51" s="30"/>
      <c r="J51" s="21"/>
      <c r="K51" s="27"/>
      <c r="L51" s="12"/>
    </row>
    <row r="52" spans="1:12" ht="18" hidden="1" customHeight="1">
      <c r="A52" s="85"/>
      <c r="B52" s="113">
        <v>4710</v>
      </c>
      <c r="C52" s="100"/>
      <c r="D52" s="100"/>
      <c r="E52" s="88"/>
      <c r="F52" s="28"/>
      <c r="G52" s="29"/>
      <c r="H52" s="29"/>
      <c r="I52" s="30"/>
      <c r="J52" s="21"/>
      <c r="K52" s="27"/>
      <c r="L52" s="12"/>
    </row>
    <row r="53" spans="1:12" ht="18" hidden="1" customHeight="1">
      <c r="A53" s="85"/>
      <c r="B53" s="113">
        <v>4780</v>
      </c>
      <c r="C53" s="100"/>
      <c r="D53" s="100"/>
      <c r="E53" s="88"/>
      <c r="F53" s="28"/>
      <c r="G53" s="29"/>
      <c r="H53" s="29"/>
      <c r="I53" s="30"/>
      <c r="J53" s="21"/>
      <c r="K53" s="27"/>
      <c r="L53" s="12"/>
    </row>
    <row r="54" spans="1:12" ht="18" hidden="1" customHeight="1">
      <c r="A54" s="85"/>
      <c r="B54" s="112" t="s">
        <v>4</v>
      </c>
      <c r="C54" s="100"/>
      <c r="D54" s="100"/>
      <c r="E54" s="88"/>
      <c r="F54" s="28"/>
      <c r="G54" s="29"/>
      <c r="H54" s="29"/>
      <c r="I54" s="30"/>
      <c r="J54" s="21"/>
      <c r="K54" s="27"/>
      <c r="L54" s="12"/>
    </row>
    <row r="55" spans="1:12" ht="18" hidden="1" customHeight="1">
      <c r="A55" s="85"/>
      <c r="B55" s="113">
        <v>4210</v>
      </c>
      <c r="C55" s="100"/>
      <c r="D55" s="100"/>
      <c r="E55" s="88"/>
      <c r="F55" s="28"/>
      <c r="G55" s="29"/>
      <c r="H55" s="29"/>
      <c r="I55" s="30"/>
      <c r="J55" s="21"/>
      <c r="K55" s="27"/>
      <c r="L55" s="12"/>
    </row>
    <row r="56" spans="1:12" ht="18" hidden="1" customHeight="1">
      <c r="A56" s="85"/>
      <c r="B56" s="113">
        <v>4230</v>
      </c>
      <c r="C56" s="100"/>
      <c r="D56" s="100"/>
      <c r="E56" s="88"/>
      <c r="F56" s="28"/>
      <c r="G56" s="29"/>
      <c r="H56" s="29"/>
      <c r="I56" s="30"/>
      <c r="J56" s="21"/>
      <c r="K56" s="27"/>
      <c r="L56" s="12"/>
    </row>
    <row r="57" spans="1:12" ht="18" hidden="1" customHeight="1">
      <c r="A57" s="85"/>
      <c r="B57" s="113">
        <v>4270</v>
      </c>
      <c r="C57" s="100"/>
      <c r="D57" s="100"/>
      <c r="E57" s="88"/>
      <c r="F57" s="28"/>
      <c r="G57" s="29"/>
      <c r="H57" s="29"/>
      <c r="I57" s="30"/>
      <c r="J57" s="21"/>
      <c r="K57" s="27"/>
      <c r="L57" s="12"/>
    </row>
    <row r="58" spans="1:12" ht="18" hidden="1" customHeight="1">
      <c r="A58" s="85"/>
      <c r="B58" s="113">
        <v>4300</v>
      </c>
      <c r="C58" s="100"/>
      <c r="D58" s="100"/>
      <c r="E58" s="88"/>
      <c r="F58" s="28"/>
      <c r="G58" s="29"/>
      <c r="H58" s="29"/>
      <c r="I58" s="30"/>
      <c r="J58" s="21"/>
      <c r="K58" s="27"/>
      <c r="L58" s="12"/>
    </row>
    <row r="59" spans="1:12" ht="18" hidden="1" customHeight="1">
      <c r="A59" s="85"/>
      <c r="B59" s="90" t="s">
        <v>11</v>
      </c>
      <c r="C59" s="100"/>
      <c r="D59" s="100"/>
      <c r="E59" s="88"/>
      <c r="F59" s="28"/>
      <c r="G59" s="29"/>
      <c r="H59" s="29"/>
      <c r="I59" s="30"/>
      <c r="J59" s="21"/>
      <c r="K59" s="27"/>
      <c r="L59" s="12"/>
    </row>
    <row r="60" spans="1:12" ht="18" hidden="1" customHeight="1">
      <c r="A60" s="85"/>
      <c r="B60" s="113">
        <v>3020</v>
      </c>
      <c r="C60" s="100"/>
      <c r="D60" s="100"/>
      <c r="E60" s="88"/>
      <c r="F60" s="28"/>
      <c r="G60" s="29"/>
      <c r="H60" s="29"/>
      <c r="I60" s="30"/>
      <c r="J60" s="21"/>
      <c r="K60" s="27"/>
      <c r="L60" s="12"/>
    </row>
    <row r="61" spans="1:12" ht="18" hidden="1" customHeight="1">
      <c r="A61" s="85"/>
      <c r="B61" s="113">
        <v>3110</v>
      </c>
      <c r="C61" s="100"/>
      <c r="D61" s="100"/>
      <c r="E61" s="88"/>
      <c r="F61" s="28"/>
      <c r="G61" s="29"/>
      <c r="H61" s="29"/>
      <c r="I61" s="30"/>
      <c r="J61" s="21"/>
      <c r="K61" s="27"/>
      <c r="L61" s="12"/>
    </row>
    <row r="62" spans="1:12" ht="18" hidden="1" customHeight="1">
      <c r="A62" s="85"/>
      <c r="B62" s="90" t="s">
        <v>19</v>
      </c>
      <c r="C62" s="100"/>
      <c r="D62" s="100"/>
      <c r="E62" s="88"/>
      <c r="F62" s="28"/>
      <c r="G62" s="29"/>
      <c r="H62" s="29"/>
      <c r="I62" s="30"/>
      <c r="J62" s="21"/>
      <c r="K62" s="27"/>
      <c r="L62" s="12"/>
    </row>
    <row r="63" spans="1:12" ht="18" hidden="1" customHeight="1">
      <c r="A63" s="85"/>
      <c r="B63" s="113">
        <v>2360</v>
      </c>
      <c r="C63" s="100"/>
      <c r="D63" s="100"/>
      <c r="E63" s="88"/>
      <c r="F63" s="28"/>
      <c r="G63" s="29"/>
      <c r="H63" s="29"/>
      <c r="I63" s="30"/>
      <c r="J63" s="21"/>
      <c r="K63" s="27"/>
      <c r="L63" s="12"/>
    </row>
    <row r="64" spans="1:12" ht="18" hidden="1" customHeight="1">
      <c r="A64" s="85"/>
      <c r="B64" s="113">
        <v>2800</v>
      </c>
      <c r="C64" s="100"/>
      <c r="D64" s="100"/>
      <c r="E64" s="88"/>
      <c r="F64" s="28"/>
      <c r="G64" s="29"/>
      <c r="H64" s="29"/>
      <c r="I64" s="30"/>
      <c r="J64" s="21"/>
      <c r="K64" s="27"/>
      <c r="L64" s="12"/>
    </row>
    <row r="65" spans="1:12" ht="31.5" hidden="1">
      <c r="A65" s="85"/>
      <c r="B65" s="90" t="s">
        <v>20</v>
      </c>
      <c r="C65" s="100"/>
      <c r="D65" s="100"/>
      <c r="E65" s="88"/>
      <c r="F65" s="28"/>
      <c r="G65" s="29"/>
      <c r="H65" s="29"/>
      <c r="I65" s="30"/>
      <c r="J65" s="21"/>
      <c r="K65" s="27"/>
      <c r="L65" s="12"/>
    </row>
    <row r="66" spans="1:12" s="39" customFormat="1" ht="18" hidden="1" customHeight="1">
      <c r="A66" s="73"/>
      <c r="B66" s="111" t="s">
        <v>3</v>
      </c>
      <c r="C66" s="106">
        <f>SUM(C68)</f>
        <v>0</v>
      </c>
      <c r="D66" s="106">
        <f>SUM(D68)</f>
        <v>0</v>
      </c>
      <c r="E66" s="76" t="e">
        <f t="shared" si="1"/>
        <v>#DIV/0!</v>
      </c>
      <c r="F66" s="34"/>
      <c r="G66" s="35"/>
      <c r="H66" s="35"/>
      <c r="I66" s="20"/>
      <c r="J66" s="36"/>
      <c r="K66" s="37"/>
      <c r="L66" s="38"/>
    </row>
    <row r="67" spans="1:12" ht="16.5" hidden="1" customHeight="1">
      <c r="A67" s="85"/>
      <c r="B67" s="90" t="s">
        <v>2</v>
      </c>
      <c r="C67" s="100"/>
      <c r="D67" s="100"/>
      <c r="E67" s="88"/>
      <c r="F67" s="28"/>
      <c r="G67" s="29"/>
      <c r="H67" s="29"/>
      <c r="I67" s="30"/>
      <c r="J67" s="21"/>
      <c r="K67" s="27"/>
      <c r="L67" s="12"/>
    </row>
    <row r="68" spans="1:12" ht="18" hidden="1" customHeight="1">
      <c r="A68" s="85"/>
      <c r="B68" s="90" t="s">
        <v>1</v>
      </c>
      <c r="C68" s="100"/>
      <c r="D68" s="100"/>
      <c r="E68" s="88" t="e">
        <f t="shared" si="1"/>
        <v>#DIV/0!</v>
      </c>
      <c r="F68" s="28"/>
      <c r="G68" s="29"/>
      <c r="H68" s="29"/>
      <c r="I68" s="30"/>
      <c r="J68" s="21"/>
      <c r="K68" s="27"/>
      <c r="L68" s="12"/>
    </row>
    <row r="69" spans="1:12" ht="17.25" hidden="1" customHeight="1">
      <c r="A69" s="85"/>
      <c r="B69" s="90" t="s">
        <v>0</v>
      </c>
      <c r="C69" s="100"/>
      <c r="D69" s="100"/>
      <c r="E69" s="114"/>
      <c r="F69" s="28"/>
      <c r="G69" s="29"/>
      <c r="H69" s="29"/>
      <c r="I69" s="30"/>
      <c r="J69" s="21"/>
      <c r="K69" s="27"/>
      <c r="L69" s="12"/>
    </row>
    <row r="70" spans="1:12" ht="18" hidden="1" customHeight="1">
      <c r="A70" s="85"/>
      <c r="B70" s="112" t="s">
        <v>4</v>
      </c>
      <c r="C70" s="115"/>
      <c r="D70" s="115"/>
      <c r="E70" s="114" t="e">
        <f t="shared" si="1"/>
        <v>#DIV/0!</v>
      </c>
      <c r="F70" s="28"/>
      <c r="G70" s="29"/>
      <c r="H70" s="29"/>
      <c r="I70" s="30"/>
      <c r="J70" s="21"/>
      <c r="K70" s="27"/>
      <c r="L70" s="12"/>
    </row>
    <row r="71" spans="1:12" ht="18" hidden="1" customHeight="1">
      <c r="A71" s="85"/>
      <c r="B71" s="90" t="s">
        <v>0</v>
      </c>
      <c r="C71" s="100"/>
      <c r="D71" s="100"/>
      <c r="E71" s="88"/>
      <c r="F71" s="28"/>
      <c r="G71" s="29"/>
      <c r="H71" s="29"/>
      <c r="I71" s="30"/>
      <c r="J71" s="21"/>
      <c r="K71" s="27"/>
      <c r="L71" s="12"/>
    </row>
    <row r="72" spans="1:12" s="58" customFormat="1" ht="31.5" hidden="1">
      <c r="A72" s="116"/>
      <c r="B72" s="117" t="s">
        <v>16</v>
      </c>
      <c r="C72" s="115"/>
      <c r="D72" s="115"/>
      <c r="E72" s="114" t="e">
        <f t="shared" si="1"/>
        <v>#DIV/0!</v>
      </c>
      <c r="F72" s="55"/>
      <c r="G72" s="56"/>
      <c r="H72" s="56"/>
      <c r="I72" s="42"/>
      <c r="J72" s="57"/>
      <c r="K72" s="57"/>
    </row>
    <row r="73" spans="1:12" s="58" customFormat="1" ht="15.75">
      <c r="A73" s="66">
        <v>750</v>
      </c>
      <c r="B73" s="118" t="s">
        <v>31</v>
      </c>
      <c r="C73" s="119">
        <f>SUM(C74)</f>
        <v>304284.78999999998</v>
      </c>
      <c r="D73" s="119">
        <f>SUM(D74)</f>
        <v>304284.78999999998</v>
      </c>
      <c r="E73" s="120">
        <f t="shared" si="1"/>
        <v>100</v>
      </c>
      <c r="F73" s="55"/>
      <c r="G73" s="56"/>
      <c r="H73" s="56"/>
      <c r="I73" s="42"/>
      <c r="J73" s="57"/>
      <c r="K73" s="57"/>
    </row>
    <row r="74" spans="1:12" s="58" customFormat="1" ht="15.75">
      <c r="A74" s="107">
        <v>75011</v>
      </c>
      <c r="B74" s="108" t="s">
        <v>32</v>
      </c>
      <c r="C74" s="109">
        <f>SUM(C75)</f>
        <v>304284.78999999998</v>
      </c>
      <c r="D74" s="109">
        <f>SUM(D75)</f>
        <v>304284.78999999998</v>
      </c>
      <c r="E74" s="110">
        <f t="shared" si="1"/>
        <v>100</v>
      </c>
      <c r="F74" s="55"/>
      <c r="G74" s="56"/>
      <c r="H74" s="56"/>
      <c r="I74" s="42"/>
      <c r="J74" s="57"/>
      <c r="K74" s="57"/>
    </row>
    <row r="75" spans="1:12" s="58" customFormat="1" ht="15.75">
      <c r="A75" s="73"/>
      <c r="B75" s="111" t="s">
        <v>3</v>
      </c>
      <c r="C75" s="121">
        <f>SUM(C77)</f>
        <v>304284.78999999998</v>
      </c>
      <c r="D75" s="121">
        <f>SUM(D77)</f>
        <v>304284.78999999998</v>
      </c>
      <c r="E75" s="72">
        <f t="shared" si="1"/>
        <v>100</v>
      </c>
      <c r="F75" s="55"/>
      <c r="G75" s="56"/>
      <c r="H75" s="56"/>
      <c r="I75" s="42"/>
      <c r="J75" s="57"/>
      <c r="K75" s="57"/>
    </row>
    <row r="76" spans="1:12" s="58" customFormat="1" ht="15.75">
      <c r="A76" s="85"/>
      <c r="B76" s="90" t="s">
        <v>2</v>
      </c>
      <c r="C76" s="115"/>
      <c r="D76" s="115"/>
      <c r="E76" s="114"/>
      <c r="F76" s="55"/>
      <c r="G76" s="56"/>
      <c r="H76" s="56"/>
      <c r="I76" s="42"/>
      <c r="J76" s="57"/>
      <c r="K76" s="57"/>
    </row>
    <row r="77" spans="1:12" s="58" customFormat="1" ht="15.75">
      <c r="A77" s="85"/>
      <c r="B77" s="90" t="s">
        <v>1</v>
      </c>
      <c r="C77" s="100">
        <f>SUM(C79:C80)</f>
        <v>304284.78999999998</v>
      </c>
      <c r="D77" s="100">
        <f>SUM(D79:D80)</f>
        <v>304284.78999999998</v>
      </c>
      <c r="E77" s="88">
        <f t="shared" si="1"/>
        <v>100</v>
      </c>
      <c r="F77" s="55"/>
      <c r="G77" s="56"/>
      <c r="H77" s="56"/>
      <c r="I77" s="42"/>
      <c r="J77" s="57"/>
      <c r="K77" s="57"/>
    </row>
    <row r="78" spans="1:12" s="58" customFormat="1" ht="15.75">
      <c r="A78" s="85"/>
      <c r="B78" s="90" t="s">
        <v>0</v>
      </c>
      <c r="C78" s="115"/>
      <c r="D78" s="115"/>
      <c r="E78" s="114"/>
      <c r="F78" s="55"/>
      <c r="G78" s="56"/>
      <c r="H78" s="56"/>
      <c r="I78" s="42"/>
      <c r="J78" s="57"/>
      <c r="K78" s="57"/>
    </row>
    <row r="79" spans="1:12" s="58" customFormat="1" ht="15.75">
      <c r="A79" s="85"/>
      <c r="B79" s="112" t="s">
        <v>25</v>
      </c>
      <c r="C79" s="115">
        <v>285859.58999999997</v>
      </c>
      <c r="D79" s="115">
        <v>285859.58999999997</v>
      </c>
      <c r="E79" s="114">
        <f t="shared" si="1"/>
        <v>100</v>
      </c>
      <c r="F79" s="55"/>
      <c r="G79" s="56"/>
      <c r="H79" s="56"/>
      <c r="I79" s="42"/>
      <c r="J79" s="57"/>
      <c r="K79" s="57"/>
    </row>
    <row r="80" spans="1:12" s="58" customFormat="1" ht="15.75">
      <c r="A80" s="123"/>
      <c r="B80" s="124" t="s">
        <v>4</v>
      </c>
      <c r="C80" s="125">
        <v>18425.2</v>
      </c>
      <c r="D80" s="125">
        <v>18425.2</v>
      </c>
      <c r="E80" s="126">
        <f t="shared" si="1"/>
        <v>100</v>
      </c>
      <c r="F80" s="55"/>
      <c r="G80" s="56"/>
      <c r="H80" s="56"/>
      <c r="I80" s="42"/>
      <c r="J80" s="57"/>
      <c r="K80" s="57"/>
    </row>
    <row r="81" spans="1:12" s="58" customFormat="1" ht="15.75">
      <c r="A81" s="66">
        <v>754</v>
      </c>
      <c r="B81" s="122" t="s">
        <v>33</v>
      </c>
      <c r="C81" s="119">
        <f>SUM(C82)</f>
        <v>63341902.939999998</v>
      </c>
      <c r="D81" s="119">
        <f>SUM(D82)</f>
        <v>63319620.890000001</v>
      </c>
      <c r="E81" s="120">
        <f t="shared" si="1"/>
        <v>99.964822575631956</v>
      </c>
      <c r="F81" s="55"/>
      <c r="G81" s="56"/>
      <c r="H81" s="56"/>
      <c r="I81" s="42"/>
      <c r="J81" s="57"/>
      <c r="K81" s="57"/>
    </row>
    <row r="82" spans="1:12" s="58" customFormat="1" ht="15.75">
      <c r="A82" s="107">
        <v>75495</v>
      </c>
      <c r="B82" s="108" t="s">
        <v>18</v>
      </c>
      <c r="C82" s="109">
        <f>SUM(C83)</f>
        <v>63341902.939999998</v>
      </c>
      <c r="D82" s="109">
        <f>SUM(D83)</f>
        <v>63319620.890000001</v>
      </c>
      <c r="E82" s="110">
        <f t="shared" si="1"/>
        <v>99.964822575631956</v>
      </c>
      <c r="F82" s="55"/>
      <c r="G82" s="56"/>
      <c r="H82" s="56"/>
      <c r="I82" s="42"/>
      <c r="J82" s="57"/>
      <c r="K82" s="57"/>
    </row>
    <row r="83" spans="1:12" s="58" customFormat="1" ht="15.75">
      <c r="A83" s="85"/>
      <c r="B83" s="111" t="s">
        <v>3</v>
      </c>
      <c r="C83" s="121">
        <f>SUM(C85,C89)</f>
        <v>63341902.939999998</v>
      </c>
      <c r="D83" s="121">
        <f>SUM(D85,D89)</f>
        <v>63319620.890000001</v>
      </c>
      <c r="E83" s="72">
        <f t="shared" si="1"/>
        <v>99.964822575631956</v>
      </c>
      <c r="F83" s="55"/>
      <c r="G83" s="56"/>
      <c r="H83" s="56"/>
      <c r="I83" s="42"/>
      <c r="J83" s="57"/>
      <c r="K83" s="57"/>
    </row>
    <row r="84" spans="1:12" s="58" customFormat="1" ht="15.75">
      <c r="A84" s="85"/>
      <c r="B84" s="112" t="s">
        <v>2</v>
      </c>
      <c r="C84" s="115"/>
      <c r="D84" s="115"/>
      <c r="E84" s="114"/>
      <c r="F84" s="55"/>
      <c r="G84" s="56"/>
      <c r="H84" s="56"/>
      <c r="I84" s="42"/>
      <c r="J84" s="57"/>
      <c r="K84" s="57"/>
    </row>
    <row r="85" spans="1:12" s="58" customFormat="1" ht="15.75">
      <c r="A85" s="85"/>
      <c r="B85" s="90" t="s">
        <v>1</v>
      </c>
      <c r="C85" s="100">
        <f>SUM(C87:C88)</f>
        <v>28341902.940000001</v>
      </c>
      <c r="D85" s="100">
        <f>SUM(D87:D88)</f>
        <v>28319620.890000001</v>
      </c>
      <c r="E85" s="88">
        <f t="shared" si="1"/>
        <v>99.921381249356571</v>
      </c>
      <c r="F85" s="55"/>
      <c r="G85" s="56"/>
      <c r="H85" s="56"/>
      <c r="I85" s="42"/>
      <c r="J85" s="57"/>
      <c r="K85" s="57"/>
    </row>
    <row r="86" spans="1:12" s="58" customFormat="1" ht="15.75">
      <c r="A86" s="85"/>
      <c r="B86" s="112" t="s">
        <v>0</v>
      </c>
      <c r="C86" s="115"/>
      <c r="D86" s="115"/>
      <c r="E86" s="114"/>
      <c r="F86" s="55"/>
      <c r="G86" s="56"/>
      <c r="H86" s="56"/>
      <c r="I86" s="42"/>
      <c r="J86" s="57"/>
      <c r="K86" s="57"/>
    </row>
    <row r="87" spans="1:12" s="58" customFormat="1" ht="15.75">
      <c r="A87" s="85"/>
      <c r="B87" s="112" t="s">
        <v>25</v>
      </c>
      <c r="C87" s="115">
        <v>943399</v>
      </c>
      <c r="D87" s="115">
        <v>940705.42999999993</v>
      </c>
      <c r="E87" s="114">
        <f t="shared" si="1"/>
        <v>99.714482419421685</v>
      </c>
      <c r="F87" s="55"/>
      <c r="G87" s="56"/>
      <c r="H87" s="56"/>
      <c r="I87" s="42"/>
      <c r="J87" s="57"/>
      <c r="K87" s="57"/>
    </row>
    <row r="88" spans="1:12" s="58" customFormat="1" ht="15.75">
      <c r="A88" s="85"/>
      <c r="B88" s="112" t="s">
        <v>4</v>
      </c>
      <c r="C88" s="115">
        <v>27398503.940000001</v>
      </c>
      <c r="D88" s="115">
        <v>27378915.460000001</v>
      </c>
      <c r="E88" s="114">
        <f t="shared" si="1"/>
        <v>99.928505293417118</v>
      </c>
      <c r="F88" s="55"/>
      <c r="G88" s="56"/>
      <c r="H88" s="56"/>
      <c r="I88" s="42"/>
      <c r="J88" s="57"/>
      <c r="K88" s="57"/>
    </row>
    <row r="89" spans="1:12" s="58" customFormat="1" ht="15.75">
      <c r="A89" s="85"/>
      <c r="B89" s="90" t="s">
        <v>11</v>
      </c>
      <c r="C89" s="100">
        <v>35000000</v>
      </c>
      <c r="D89" s="100">
        <v>35000000</v>
      </c>
      <c r="E89" s="88">
        <f t="shared" si="1"/>
        <v>100</v>
      </c>
      <c r="F89" s="55"/>
      <c r="G89" s="56"/>
      <c r="H89" s="56"/>
      <c r="I89" s="42"/>
      <c r="J89" s="57"/>
      <c r="K89" s="57"/>
    </row>
    <row r="90" spans="1:12" s="39" customFormat="1" ht="17.25" customHeight="1">
      <c r="A90" s="81">
        <v>801</v>
      </c>
      <c r="B90" s="89" t="s">
        <v>21</v>
      </c>
      <c r="C90" s="91">
        <f>SUM(C91,C105,C113,C120,C131,C139,C143,C156,C164,C171,C182,C189,C196,C203,C207,C150,C216)</f>
        <v>90664699.459999993</v>
      </c>
      <c r="D90" s="91">
        <f>SUM(D91,D105,D113,D120,D131,D139,D143,D156,D164,D171,D182,D189,D196,D203,D207,D150,D216)</f>
        <v>88478584.879999965</v>
      </c>
      <c r="E90" s="84">
        <f t="shared" si="1"/>
        <v>97.588791896933927</v>
      </c>
      <c r="F90" s="34"/>
      <c r="G90" s="35"/>
      <c r="H90" s="35"/>
      <c r="I90" s="20"/>
      <c r="J90" s="36"/>
      <c r="K90" s="37"/>
      <c r="L90" s="38"/>
    </row>
    <row r="91" spans="1:12" ht="17.25" customHeight="1">
      <c r="A91" s="96">
        <v>80101</v>
      </c>
      <c r="B91" s="97" t="s">
        <v>22</v>
      </c>
      <c r="C91" s="98">
        <f>SUM(C92,C100)</f>
        <v>48226970</v>
      </c>
      <c r="D91" s="98">
        <f>SUM(D92,D100)</f>
        <v>47570090.629999988</v>
      </c>
      <c r="E91" s="99">
        <f t="shared" si="1"/>
        <v>98.637941861161892</v>
      </c>
      <c r="F91" s="28"/>
      <c r="G91" s="29"/>
      <c r="H91" s="29"/>
      <c r="I91" s="30"/>
      <c r="J91" s="21"/>
      <c r="K91" s="27"/>
      <c r="L91" s="12"/>
    </row>
    <row r="92" spans="1:12" s="39" customFormat="1" ht="17.25" customHeight="1">
      <c r="A92" s="73"/>
      <c r="B92" s="111" t="s">
        <v>3</v>
      </c>
      <c r="C92" s="121">
        <f>SUM(C94,C98:C99)</f>
        <v>48002170</v>
      </c>
      <c r="D92" s="121">
        <f>SUM(D94,D98:D99)</f>
        <v>47345293.229999989</v>
      </c>
      <c r="E92" s="72">
        <f t="shared" si="1"/>
        <v>98.631568593669812</v>
      </c>
      <c r="F92" s="34"/>
      <c r="G92" s="35"/>
      <c r="H92" s="35"/>
      <c r="I92" s="20"/>
      <c r="J92" s="36"/>
      <c r="K92" s="37"/>
      <c r="L92" s="38"/>
    </row>
    <row r="93" spans="1:12" ht="16.5" customHeight="1">
      <c r="A93" s="85"/>
      <c r="B93" s="90" t="s">
        <v>2</v>
      </c>
      <c r="C93" s="115"/>
      <c r="D93" s="115"/>
      <c r="E93" s="114"/>
      <c r="F93" s="28"/>
      <c r="G93" s="29"/>
      <c r="H93" s="29"/>
      <c r="I93" s="30"/>
      <c r="J93" s="21"/>
      <c r="K93" s="27"/>
      <c r="L93" s="12"/>
    </row>
    <row r="94" spans="1:12" ht="17.25" customHeight="1">
      <c r="A94" s="85"/>
      <c r="B94" s="90" t="s">
        <v>1</v>
      </c>
      <c r="C94" s="100">
        <f>SUM(C96:C97)</f>
        <v>45117160</v>
      </c>
      <c r="D94" s="100">
        <f>SUM(D96:D97)</f>
        <v>44681518.719999991</v>
      </c>
      <c r="E94" s="88">
        <f t="shared" si="1"/>
        <v>99.034422202106668</v>
      </c>
      <c r="F94" s="28"/>
      <c r="G94" s="29"/>
      <c r="H94" s="29"/>
      <c r="I94" s="30"/>
      <c r="J94" s="21"/>
      <c r="K94" s="27"/>
      <c r="L94" s="12"/>
    </row>
    <row r="95" spans="1:12" ht="15" customHeight="1">
      <c r="A95" s="85"/>
      <c r="B95" s="90" t="s">
        <v>0</v>
      </c>
      <c r="C95" s="115"/>
      <c r="D95" s="115"/>
      <c r="E95" s="114"/>
      <c r="F95" s="28"/>
      <c r="G95" s="29"/>
      <c r="H95" s="29"/>
      <c r="I95" s="30"/>
      <c r="J95" s="21"/>
      <c r="K95" s="27"/>
      <c r="L95" s="12"/>
    </row>
    <row r="96" spans="1:12" ht="17.25" customHeight="1">
      <c r="A96" s="85"/>
      <c r="B96" s="112" t="s">
        <v>25</v>
      </c>
      <c r="C96" s="115">
        <v>24147031</v>
      </c>
      <c r="D96" s="115">
        <v>23755471.789999999</v>
      </c>
      <c r="E96" s="114">
        <f t="shared" si="1"/>
        <v>98.378437456762285</v>
      </c>
      <c r="F96" s="28"/>
      <c r="G96" s="29"/>
      <c r="H96" s="29"/>
      <c r="I96" s="30"/>
      <c r="J96" s="21"/>
      <c r="K96" s="27"/>
      <c r="L96" s="12"/>
    </row>
    <row r="97" spans="1:12" ht="22.5" customHeight="1">
      <c r="A97" s="85"/>
      <c r="B97" s="112" t="s">
        <v>4</v>
      </c>
      <c r="C97" s="115">
        <v>20970129</v>
      </c>
      <c r="D97" s="115">
        <v>20926046.929999992</v>
      </c>
      <c r="E97" s="114">
        <f t="shared" si="1"/>
        <v>99.789786367074768</v>
      </c>
      <c r="F97" s="28"/>
      <c r="G97" s="29"/>
      <c r="H97" s="29"/>
      <c r="I97" s="30"/>
      <c r="J97" s="21"/>
      <c r="K97" s="27"/>
      <c r="L97" s="12"/>
    </row>
    <row r="98" spans="1:12" ht="17.25" hidden="1" customHeight="1">
      <c r="A98" s="85"/>
      <c r="B98" s="90" t="s">
        <v>11</v>
      </c>
      <c r="C98" s="115"/>
      <c r="D98" s="115"/>
      <c r="E98" s="114" t="e">
        <f t="shared" si="1"/>
        <v>#DIV/0!</v>
      </c>
      <c r="F98" s="28"/>
      <c r="G98" s="29"/>
      <c r="H98" s="29"/>
      <c r="I98" s="30"/>
      <c r="J98" s="21"/>
      <c r="K98" s="27"/>
      <c r="L98" s="12"/>
    </row>
    <row r="99" spans="1:12" ht="17.25" customHeight="1">
      <c r="A99" s="85"/>
      <c r="B99" s="90" t="s">
        <v>19</v>
      </c>
      <c r="C99" s="100">
        <v>2885010</v>
      </c>
      <c r="D99" s="100">
        <v>2663774.5099999998</v>
      </c>
      <c r="E99" s="88">
        <f t="shared" si="1"/>
        <v>92.331552057011919</v>
      </c>
      <c r="F99" s="28"/>
      <c r="G99" s="29"/>
      <c r="H99" s="29"/>
      <c r="I99" s="30"/>
      <c r="J99" s="21"/>
      <c r="K99" s="27"/>
      <c r="L99" s="12"/>
    </row>
    <row r="100" spans="1:12" s="41" customFormat="1" ht="17.25" customHeight="1">
      <c r="A100" s="131"/>
      <c r="B100" s="111" t="s">
        <v>14</v>
      </c>
      <c r="C100" s="121">
        <f t="shared" ref="C100:D100" si="3">SUM(C102)</f>
        <v>224800</v>
      </c>
      <c r="D100" s="121">
        <f t="shared" si="3"/>
        <v>224797.4</v>
      </c>
      <c r="E100" s="72">
        <f t="shared" si="1"/>
        <v>99.998843416370107</v>
      </c>
      <c r="F100" s="43"/>
      <c r="G100" s="44"/>
      <c r="H100" s="44"/>
      <c r="I100" s="45"/>
      <c r="J100" s="46"/>
      <c r="K100" s="47"/>
      <c r="L100" s="48"/>
    </row>
    <row r="101" spans="1:12" ht="17.25" customHeight="1">
      <c r="A101" s="85"/>
      <c r="B101" s="90" t="s">
        <v>2</v>
      </c>
      <c r="C101" s="115"/>
      <c r="D101" s="115"/>
      <c r="E101" s="114"/>
      <c r="F101" s="28"/>
      <c r="G101" s="29"/>
      <c r="H101" s="29"/>
      <c r="I101" s="30"/>
      <c r="J101" s="21"/>
      <c r="K101" s="27"/>
      <c r="L101" s="12"/>
    </row>
    <row r="102" spans="1:12" ht="17.25" customHeight="1">
      <c r="A102" s="85"/>
      <c r="B102" s="90" t="s">
        <v>15</v>
      </c>
      <c r="C102" s="100">
        <v>224800</v>
      </c>
      <c r="D102" s="100">
        <v>224797.4</v>
      </c>
      <c r="E102" s="88">
        <f t="shared" si="1"/>
        <v>99.998843416370107</v>
      </c>
      <c r="F102" s="28"/>
      <c r="G102" s="29"/>
      <c r="H102" s="29"/>
      <c r="I102" s="30"/>
      <c r="J102" s="21"/>
      <c r="K102" s="27"/>
      <c r="L102" s="12"/>
    </row>
    <row r="103" spans="1:12" ht="17.25" hidden="1" customHeight="1">
      <c r="A103" s="85"/>
      <c r="B103" s="90" t="s">
        <v>0</v>
      </c>
      <c r="C103" s="115"/>
      <c r="D103" s="115"/>
      <c r="E103" s="114" t="e">
        <f t="shared" si="1"/>
        <v>#DIV/0!</v>
      </c>
      <c r="F103" s="28"/>
      <c r="G103" s="29"/>
      <c r="H103" s="29"/>
      <c r="I103" s="30"/>
      <c r="J103" s="21"/>
      <c r="K103" s="27"/>
      <c r="L103" s="12"/>
    </row>
    <row r="104" spans="1:12" ht="31.5" hidden="1">
      <c r="A104" s="85"/>
      <c r="B104" s="112" t="s">
        <v>16</v>
      </c>
      <c r="C104" s="115"/>
      <c r="D104" s="115"/>
      <c r="E104" s="114" t="e">
        <f t="shared" si="1"/>
        <v>#DIV/0!</v>
      </c>
      <c r="F104" s="28"/>
      <c r="G104" s="29"/>
      <c r="H104" s="29"/>
      <c r="I104" s="30"/>
      <c r="J104" s="21"/>
      <c r="K104" s="27"/>
      <c r="L104" s="12"/>
    </row>
    <row r="105" spans="1:12" ht="17.25" customHeight="1">
      <c r="A105" s="96">
        <v>80102</v>
      </c>
      <c r="B105" s="97" t="s">
        <v>23</v>
      </c>
      <c r="C105" s="98">
        <f>SUM(C106)</f>
        <v>4401770</v>
      </c>
      <c r="D105" s="98">
        <f t="shared" ref="D105" si="4">SUM(D106)</f>
        <v>4317719.4000000004</v>
      </c>
      <c r="E105" s="99">
        <f t="shared" si="1"/>
        <v>98.090527219732067</v>
      </c>
      <c r="F105" s="28"/>
      <c r="G105" s="29"/>
      <c r="H105" s="29"/>
      <c r="I105" s="30"/>
      <c r="J105" s="21"/>
      <c r="K105" s="27"/>
      <c r="L105" s="12"/>
    </row>
    <row r="106" spans="1:12" s="39" customFormat="1" ht="17.25" customHeight="1">
      <c r="A106" s="73"/>
      <c r="B106" s="111" t="s">
        <v>3</v>
      </c>
      <c r="C106" s="121">
        <f>SUM(C108,C112)</f>
        <v>4401770</v>
      </c>
      <c r="D106" s="121">
        <f>SUM(D108,D112)</f>
        <v>4317719.4000000004</v>
      </c>
      <c r="E106" s="72">
        <f t="shared" si="1"/>
        <v>98.090527219732067</v>
      </c>
      <c r="F106" s="34"/>
      <c r="G106" s="35"/>
      <c r="H106" s="35"/>
      <c r="I106" s="20"/>
      <c r="J106" s="36"/>
      <c r="K106" s="37"/>
      <c r="L106" s="38"/>
    </row>
    <row r="107" spans="1:12" s="39" customFormat="1" ht="17.25" customHeight="1">
      <c r="A107" s="73"/>
      <c r="B107" s="90" t="s">
        <v>2</v>
      </c>
      <c r="C107" s="121"/>
      <c r="D107" s="121"/>
      <c r="E107" s="114"/>
      <c r="F107" s="34"/>
      <c r="G107" s="35"/>
      <c r="H107" s="35"/>
      <c r="I107" s="20"/>
      <c r="J107" s="36"/>
      <c r="K107" s="37"/>
      <c r="L107" s="38"/>
    </row>
    <row r="108" spans="1:12" s="39" customFormat="1" ht="17.25" customHeight="1">
      <c r="A108" s="73"/>
      <c r="B108" s="90" t="s">
        <v>1</v>
      </c>
      <c r="C108" s="100">
        <f>SUM(C110:C111)</f>
        <v>2670930</v>
      </c>
      <c r="D108" s="100">
        <f>SUM(D110:D111)</f>
        <v>2586896.79</v>
      </c>
      <c r="E108" s="88">
        <f t="shared" si="1"/>
        <v>96.853784636811895</v>
      </c>
      <c r="F108" s="34"/>
      <c r="G108" s="35"/>
      <c r="H108" s="35"/>
      <c r="I108" s="20"/>
      <c r="J108" s="36"/>
      <c r="K108" s="37"/>
      <c r="L108" s="38"/>
    </row>
    <row r="109" spans="1:12" s="39" customFormat="1" ht="17.25" customHeight="1">
      <c r="A109" s="73"/>
      <c r="B109" s="90" t="s">
        <v>0</v>
      </c>
      <c r="C109" s="121"/>
      <c r="D109" s="121"/>
      <c r="E109" s="114"/>
      <c r="F109" s="34"/>
      <c r="G109" s="35"/>
      <c r="H109" s="35"/>
      <c r="I109" s="20"/>
      <c r="J109" s="36"/>
      <c r="K109" s="37"/>
      <c r="L109" s="38"/>
    </row>
    <row r="110" spans="1:12" ht="17.25" customHeight="1">
      <c r="A110" s="85"/>
      <c r="B110" s="112" t="s">
        <v>25</v>
      </c>
      <c r="C110" s="115">
        <v>956021</v>
      </c>
      <c r="D110" s="115">
        <v>880162.3600000001</v>
      </c>
      <c r="E110" s="114">
        <f t="shared" si="1"/>
        <v>92.065170116556033</v>
      </c>
      <c r="F110" s="28"/>
      <c r="G110" s="29"/>
      <c r="H110" s="29"/>
      <c r="I110" s="30"/>
      <c r="J110" s="21"/>
      <c r="K110" s="27"/>
      <c r="L110" s="12"/>
    </row>
    <row r="111" spans="1:12" ht="17.25" customHeight="1">
      <c r="A111" s="85"/>
      <c r="B111" s="112" t="s">
        <v>4</v>
      </c>
      <c r="C111" s="115">
        <v>1714909</v>
      </c>
      <c r="D111" s="115">
        <v>1706734.43</v>
      </c>
      <c r="E111" s="114">
        <f t="shared" si="1"/>
        <v>99.523323395002294</v>
      </c>
      <c r="F111" s="28"/>
      <c r="G111" s="29"/>
      <c r="H111" s="29"/>
      <c r="I111" s="30"/>
      <c r="J111" s="21"/>
      <c r="K111" s="27"/>
      <c r="L111" s="12"/>
    </row>
    <row r="112" spans="1:12" ht="17.25" customHeight="1">
      <c r="A112" s="85"/>
      <c r="B112" s="90" t="s">
        <v>19</v>
      </c>
      <c r="C112" s="100">
        <v>1730840</v>
      </c>
      <c r="D112" s="100">
        <v>1730822.61</v>
      </c>
      <c r="E112" s="88">
        <f t="shared" si="1"/>
        <v>99.998995285526107</v>
      </c>
      <c r="F112" s="28"/>
      <c r="G112" s="29"/>
      <c r="H112" s="29"/>
      <c r="I112" s="30"/>
      <c r="J112" s="21"/>
      <c r="K112" s="27"/>
      <c r="L112" s="12"/>
    </row>
    <row r="113" spans="1:12" ht="17.25" customHeight="1">
      <c r="A113" s="96">
        <v>80103</v>
      </c>
      <c r="B113" s="97" t="s">
        <v>34</v>
      </c>
      <c r="C113" s="98">
        <f>SUM(C114)</f>
        <v>14380</v>
      </c>
      <c r="D113" s="98">
        <f>SUM(D114)</f>
        <v>14368.3</v>
      </c>
      <c r="E113" s="99">
        <f t="shared" si="1"/>
        <v>99.918636995827541</v>
      </c>
      <c r="F113" s="28"/>
      <c r="G113" s="29"/>
      <c r="H113" s="29"/>
      <c r="I113" s="30"/>
      <c r="J113" s="21"/>
      <c r="K113" s="27"/>
      <c r="L113" s="12"/>
    </row>
    <row r="114" spans="1:12" ht="17.25" customHeight="1">
      <c r="A114" s="85"/>
      <c r="B114" s="111" t="s">
        <v>3</v>
      </c>
      <c r="C114" s="121">
        <f>SUM(C116,C119)</f>
        <v>14380</v>
      </c>
      <c r="D114" s="121">
        <f>SUM(D116,D119)</f>
        <v>14368.3</v>
      </c>
      <c r="E114" s="72">
        <f t="shared" si="1"/>
        <v>99.918636995827541</v>
      </c>
      <c r="F114" s="28"/>
      <c r="G114" s="29"/>
      <c r="H114" s="29"/>
      <c r="I114" s="30"/>
      <c r="J114" s="21"/>
      <c r="K114" s="27"/>
      <c r="L114" s="12"/>
    </row>
    <row r="115" spans="1:12" ht="17.25" customHeight="1">
      <c r="A115" s="123"/>
      <c r="B115" s="149" t="s">
        <v>2</v>
      </c>
      <c r="C115" s="150"/>
      <c r="D115" s="150"/>
      <c r="E115" s="151"/>
      <c r="F115" s="28"/>
      <c r="G115" s="29"/>
      <c r="H115" s="29"/>
      <c r="I115" s="30"/>
      <c r="J115" s="21"/>
      <c r="K115" s="27"/>
      <c r="L115" s="12"/>
    </row>
    <row r="116" spans="1:12" ht="17.25" customHeight="1">
      <c r="A116" s="127"/>
      <c r="B116" s="128" t="s">
        <v>1</v>
      </c>
      <c r="C116" s="129">
        <f>SUM(C118)</f>
        <v>3600</v>
      </c>
      <c r="D116" s="129">
        <f>SUM(D118)</f>
        <v>3600</v>
      </c>
      <c r="E116" s="130">
        <f t="shared" si="1"/>
        <v>100</v>
      </c>
      <c r="F116" s="28"/>
      <c r="G116" s="29"/>
      <c r="H116" s="29"/>
      <c r="I116" s="30"/>
      <c r="J116" s="21"/>
      <c r="K116" s="27"/>
      <c r="L116" s="12"/>
    </row>
    <row r="117" spans="1:12" ht="17.25" customHeight="1">
      <c r="A117" s="85"/>
      <c r="B117" s="90" t="s">
        <v>0</v>
      </c>
      <c r="C117" s="100"/>
      <c r="D117" s="100"/>
      <c r="E117" s="88"/>
      <c r="F117" s="28"/>
      <c r="G117" s="29"/>
      <c r="H117" s="29"/>
      <c r="I117" s="30"/>
      <c r="J117" s="21"/>
      <c r="K117" s="27"/>
      <c r="L117" s="12"/>
    </row>
    <row r="118" spans="1:12" ht="17.25" customHeight="1">
      <c r="A118" s="85"/>
      <c r="B118" s="112" t="s">
        <v>4</v>
      </c>
      <c r="C118" s="115">
        <v>3600</v>
      </c>
      <c r="D118" s="115">
        <v>3600</v>
      </c>
      <c r="E118" s="114">
        <f t="shared" si="1"/>
        <v>100</v>
      </c>
      <c r="F118" s="28"/>
      <c r="G118" s="29"/>
      <c r="H118" s="29"/>
      <c r="I118" s="30"/>
      <c r="J118" s="21"/>
      <c r="K118" s="27"/>
      <c r="L118" s="12"/>
    </row>
    <row r="119" spans="1:12" ht="17.25" customHeight="1">
      <c r="A119" s="85"/>
      <c r="B119" s="90" t="s">
        <v>19</v>
      </c>
      <c r="C119" s="100">
        <v>10780</v>
      </c>
      <c r="D119" s="100">
        <v>10768.3</v>
      </c>
      <c r="E119" s="88">
        <f t="shared" si="1"/>
        <v>99.891465677179951</v>
      </c>
      <c r="F119" s="28"/>
      <c r="G119" s="29"/>
      <c r="H119" s="29"/>
      <c r="I119" s="30"/>
      <c r="J119" s="21"/>
      <c r="K119" s="27"/>
      <c r="L119" s="12"/>
    </row>
    <row r="120" spans="1:12" ht="17.25" customHeight="1">
      <c r="A120" s="96">
        <v>80104</v>
      </c>
      <c r="B120" s="97" t="s">
        <v>35</v>
      </c>
      <c r="C120" s="98">
        <f>SUM(C121,C128)</f>
        <v>17531095</v>
      </c>
      <c r="D120" s="98">
        <f>SUM(D121,D128)</f>
        <v>17257309.32</v>
      </c>
      <c r="E120" s="99">
        <f t="shared" si="1"/>
        <v>98.438285343841898</v>
      </c>
      <c r="F120" s="28"/>
      <c r="G120" s="29"/>
      <c r="H120" s="29"/>
      <c r="I120" s="30"/>
      <c r="J120" s="21"/>
      <c r="K120" s="27"/>
      <c r="L120" s="12"/>
    </row>
    <row r="121" spans="1:12" ht="17.25" customHeight="1">
      <c r="A121" s="85"/>
      <c r="B121" s="111" t="s">
        <v>3</v>
      </c>
      <c r="C121" s="121">
        <f>SUM(C123,C127)</f>
        <v>17411795</v>
      </c>
      <c r="D121" s="121">
        <f>SUM(D123,D127)</f>
        <v>17138009.32</v>
      </c>
      <c r="E121" s="72">
        <f t="shared" si="1"/>
        <v>98.427584979032886</v>
      </c>
      <c r="F121" s="28"/>
      <c r="G121" s="29"/>
      <c r="H121" s="29"/>
      <c r="I121" s="30"/>
      <c r="J121" s="21"/>
      <c r="K121" s="27"/>
      <c r="L121" s="12"/>
    </row>
    <row r="122" spans="1:12" ht="17.25" customHeight="1">
      <c r="A122" s="85"/>
      <c r="B122" s="90" t="s">
        <v>2</v>
      </c>
      <c r="C122" s="100"/>
      <c r="D122" s="100"/>
      <c r="E122" s="88"/>
      <c r="F122" s="28"/>
      <c r="G122" s="29"/>
      <c r="H122" s="29"/>
      <c r="I122" s="30"/>
      <c r="J122" s="21"/>
      <c r="K122" s="27"/>
      <c r="L122" s="12"/>
    </row>
    <row r="123" spans="1:12" ht="17.25" customHeight="1">
      <c r="A123" s="85"/>
      <c r="B123" s="90" t="s">
        <v>1</v>
      </c>
      <c r="C123" s="100">
        <f>SUM(C125:C126)</f>
        <v>9933666</v>
      </c>
      <c r="D123" s="100">
        <f>SUM(D125:D126)</f>
        <v>9922251.5700000003</v>
      </c>
      <c r="E123" s="88">
        <f t="shared" si="1"/>
        <v>99.885093479084162</v>
      </c>
      <c r="F123" s="28"/>
      <c r="G123" s="29"/>
      <c r="H123" s="29"/>
      <c r="I123" s="30"/>
      <c r="J123" s="21"/>
      <c r="K123" s="27"/>
      <c r="L123" s="12"/>
    </row>
    <row r="124" spans="1:12" ht="17.25" customHeight="1">
      <c r="A124" s="85"/>
      <c r="B124" s="90" t="s">
        <v>0</v>
      </c>
      <c r="C124" s="100"/>
      <c r="D124" s="100"/>
      <c r="E124" s="88"/>
      <c r="F124" s="28"/>
      <c r="G124" s="29"/>
      <c r="H124" s="29"/>
      <c r="I124" s="30"/>
      <c r="J124" s="21"/>
      <c r="K124" s="27"/>
      <c r="L124" s="12"/>
    </row>
    <row r="125" spans="1:12" ht="17.25" customHeight="1">
      <c r="A125" s="85"/>
      <c r="B125" s="112" t="s">
        <v>25</v>
      </c>
      <c r="C125" s="115">
        <v>4928136</v>
      </c>
      <c r="D125" s="115">
        <v>4921772.37</v>
      </c>
      <c r="E125" s="114">
        <f t="shared" si="1"/>
        <v>99.870871461339533</v>
      </c>
      <c r="F125" s="28"/>
      <c r="G125" s="29"/>
      <c r="H125" s="29"/>
      <c r="I125" s="30"/>
      <c r="J125" s="21"/>
      <c r="K125" s="27"/>
      <c r="L125" s="12"/>
    </row>
    <row r="126" spans="1:12" ht="17.25" customHeight="1">
      <c r="A126" s="85"/>
      <c r="B126" s="112" t="s">
        <v>4</v>
      </c>
      <c r="C126" s="115">
        <v>5005530</v>
      </c>
      <c r="D126" s="115">
        <v>5000479.2</v>
      </c>
      <c r="E126" s="114">
        <f t="shared" si="1"/>
        <v>99.899095600266108</v>
      </c>
      <c r="F126" s="28"/>
      <c r="G126" s="29"/>
      <c r="H126" s="29"/>
      <c r="I126" s="30"/>
      <c r="J126" s="21"/>
      <c r="K126" s="27"/>
      <c r="L126" s="12"/>
    </row>
    <row r="127" spans="1:12" ht="17.25" customHeight="1">
      <c r="A127" s="85"/>
      <c r="B127" s="90" t="s">
        <v>19</v>
      </c>
      <c r="C127" s="100">
        <v>7478129</v>
      </c>
      <c r="D127" s="100">
        <v>7215757.75</v>
      </c>
      <c r="E127" s="88">
        <f t="shared" si="1"/>
        <v>96.491485370204231</v>
      </c>
      <c r="F127" s="28"/>
      <c r="G127" s="29"/>
      <c r="H127" s="29"/>
      <c r="I127" s="30"/>
      <c r="J127" s="21"/>
      <c r="K127" s="27"/>
      <c r="L127" s="12"/>
    </row>
    <row r="128" spans="1:12" ht="17.25" customHeight="1">
      <c r="A128" s="85"/>
      <c r="B128" s="111" t="s">
        <v>14</v>
      </c>
      <c r="C128" s="121">
        <f>SUM(C130)</f>
        <v>119300</v>
      </c>
      <c r="D128" s="121">
        <f>SUM(D130)</f>
        <v>119300</v>
      </c>
      <c r="E128" s="72">
        <f t="shared" si="1"/>
        <v>100</v>
      </c>
      <c r="F128" s="28"/>
      <c r="G128" s="29"/>
      <c r="H128" s="29"/>
      <c r="I128" s="30"/>
      <c r="J128" s="21"/>
      <c r="K128" s="27"/>
      <c r="L128" s="12"/>
    </row>
    <row r="129" spans="1:12" ht="17.25" customHeight="1">
      <c r="A129" s="85"/>
      <c r="B129" s="90" t="s">
        <v>2</v>
      </c>
      <c r="C129" s="100"/>
      <c r="D129" s="100"/>
      <c r="E129" s="88"/>
      <c r="F129" s="28"/>
      <c r="G129" s="29"/>
      <c r="H129" s="29"/>
      <c r="I129" s="30"/>
      <c r="J129" s="21"/>
      <c r="K129" s="27"/>
      <c r="L129" s="12"/>
    </row>
    <row r="130" spans="1:12" ht="17.25" customHeight="1">
      <c r="A130" s="85"/>
      <c r="B130" s="90" t="s">
        <v>15</v>
      </c>
      <c r="C130" s="100">
        <v>119300</v>
      </c>
      <c r="D130" s="100">
        <v>119300</v>
      </c>
      <c r="E130" s="88">
        <f t="shared" si="1"/>
        <v>100</v>
      </c>
      <c r="F130" s="28"/>
      <c r="G130" s="29"/>
      <c r="H130" s="29"/>
      <c r="I130" s="30"/>
      <c r="J130" s="21"/>
      <c r="K130" s="27"/>
      <c r="L130" s="12"/>
    </row>
    <row r="131" spans="1:12" ht="17.25" customHeight="1">
      <c r="A131" s="77">
        <v>80105</v>
      </c>
      <c r="B131" s="132" t="s">
        <v>36</v>
      </c>
      <c r="C131" s="95">
        <f>SUM(C132)</f>
        <v>556316</v>
      </c>
      <c r="D131" s="95">
        <f>SUM(D132)</f>
        <v>556305.82000000007</v>
      </c>
      <c r="E131" s="80">
        <f t="shared" si="1"/>
        <v>99.998170104760618</v>
      </c>
      <c r="F131" s="28"/>
      <c r="G131" s="29"/>
      <c r="H131" s="29"/>
      <c r="I131" s="30"/>
      <c r="J131" s="21"/>
      <c r="K131" s="27"/>
      <c r="L131" s="12"/>
    </row>
    <row r="132" spans="1:12" ht="17.25" customHeight="1">
      <c r="A132" s="127"/>
      <c r="B132" s="133" t="s">
        <v>3</v>
      </c>
      <c r="C132" s="134">
        <f>SUM(C134,C138)</f>
        <v>556316</v>
      </c>
      <c r="D132" s="134">
        <f>SUM(D134,D138)</f>
        <v>556305.82000000007</v>
      </c>
      <c r="E132" s="135">
        <f t="shared" si="1"/>
        <v>99.998170104760618</v>
      </c>
      <c r="F132" s="28"/>
      <c r="G132" s="29"/>
      <c r="H132" s="29"/>
      <c r="I132" s="30"/>
      <c r="J132" s="21"/>
      <c r="K132" s="27"/>
      <c r="L132" s="12"/>
    </row>
    <row r="133" spans="1:12" ht="17.25" customHeight="1">
      <c r="A133" s="85"/>
      <c r="B133" s="90" t="s">
        <v>2</v>
      </c>
      <c r="C133" s="100"/>
      <c r="D133" s="100"/>
      <c r="E133" s="88"/>
      <c r="F133" s="28"/>
      <c r="G133" s="29"/>
      <c r="H133" s="29"/>
      <c r="I133" s="30"/>
      <c r="J133" s="21"/>
      <c r="K133" s="27"/>
      <c r="L133" s="12"/>
    </row>
    <row r="134" spans="1:12" ht="17.25" customHeight="1">
      <c r="A134" s="85"/>
      <c r="B134" s="90" t="s">
        <v>1</v>
      </c>
      <c r="C134" s="100">
        <f>SUM(C136:C137)</f>
        <v>173756</v>
      </c>
      <c r="D134" s="100">
        <f>SUM(D136:D137)</f>
        <v>173756</v>
      </c>
      <c r="E134" s="88">
        <f t="shared" si="1"/>
        <v>100</v>
      </c>
      <c r="F134" s="28"/>
      <c r="G134" s="29"/>
      <c r="H134" s="29"/>
      <c r="I134" s="30"/>
      <c r="J134" s="21"/>
      <c r="K134" s="27"/>
      <c r="L134" s="12"/>
    </row>
    <row r="135" spans="1:12" ht="17.25" customHeight="1">
      <c r="A135" s="85"/>
      <c r="B135" s="90" t="s">
        <v>0</v>
      </c>
      <c r="C135" s="100"/>
      <c r="D135" s="100"/>
      <c r="E135" s="88"/>
      <c r="F135" s="28"/>
      <c r="G135" s="29"/>
      <c r="H135" s="29"/>
      <c r="I135" s="30"/>
      <c r="J135" s="21"/>
      <c r="K135" s="27"/>
      <c r="L135" s="12"/>
    </row>
    <row r="136" spans="1:12" ht="17.25" customHeight="1">
      <c r="A136" s="85"/>
      <c r="B136" s="112" t="s">
        <v>25</v>
      </c>
      <c r="C136" s="115">
        <v>169338</v>
      </c>
      <c r="D136" s="115">
        <v>169338</v>
      </c>
      <c r="E136" s="114">
        <f t="shared" si="1"/>
        <v>100</v>
      </c>
      <c r="F136" s="28"/>
      <c r="G136" s="29"/>
      <c r="H136" s="29"/>
      <c r="I136" s="30"/>
      <c r="J136" s="21"/>
      <c r="K136" s="27"/>
      <c r="L136" s="12"/>
    </row>
    <row r="137" spans="1:12" ht="17.25" customHeight="1">
      <c r="A137" s="85"/>
      <c r="B137" s="112" t="s">
        <v>4</v>
      </c>
      <c r="C137" s="115">
        <v>4418</v>
      </c>
      <c r="D137" s="115">
        <v>4418</v>
      </c>
      <c r="E137" s="114">
        <f t="shared" si="1"/>
        <v>100</v>
      </c>
      <c r="F137" s="28"/>
      <c r="G137" s="29"/>
      <c r="H137" s="29"/>
      <c r="I137" s="30"/>
      <c r="J137" s="21"/>
      <c r="K137" s="27"/>
      <c r="L137" s="12"/>
    </row>
    <row r="138" spans="1:12" ht="17.25" customHeight="1">
      <c r="A138" s="85"/>
      <c r="B138" s="90" t="s">
        <v>19</v>
      </c>
      <c r="C138" s="100">
        <v>382560</v>
      </c>
      <c r="D138" s="100">
        <v>382549.82</v>
      </c>
      <c r="E138" s="88">
        <f t="shared" si="1"/>
        <v>99.997338979506495</v>
      </c>
      <c r="F138" s="28"/>
      <c r="G138" s="29"/>
      <c r="H138" s="29"/>
      <c r="I138" s="30"/>
      <c r="J138" s="21"/>
      <c r="K138" s="27"/>
      <c r="L138" s="12"/>
    </row>
    <row r="139" spans="1:12" ht="17.25" customHeight="1">
      <c r="A139" s="96">
        <v>80106</v>
      </c>
      <c r="B139" s="97" t="s">
        <v>37</v>
      </c>
      <c r="C139" s="98">
        <f>SUM(C140)</f>
        <v>94990</v>
      </c>
      <c r="D139" s="98">
        <f>SUM(D140)</f>
        <v>94973.16</v>
      </c>
      <c r="E139" s="99">
        <f t="shared" si="1"/>
        <v>99.982271818086119</v>
      </c>
      <c r="F139" s="28"/>
      <c r="G139" s="29"/>
      <c r="H139" s="29"/>
      <c r="I139" s="30"/>
      <c r="J139" s="21"/>
      <c r="K139" s="27"/>
      <c r="L139" s="12"/>
    </row>
    <row r="140" spans="1:12" ht="17.25" customHeight="1">
      <c r="A140" s="85"/>
      <c r="B140" s="111" t="s">
        <v>3</v>
      </c>
      <c r="C140" s="121">
        <f>SUM(C142)</f>
        <v>94990</v>
      </c>
      <c r="D140" s="121">
        <f>SUM(D142)</f>
        <v>94973.16</v>
      </c>
      <c r="E140" s="72">
        <f t="shared" si="1"/>
        <v>99.982271818086119</v>
      </c>
      <c r="F140" s="28"/>
      <c r="G140" s="29"/>
      <c r="H140" s="29"/>
      <c r="I140" s="30"/>
      <c r="J140" s="21"/>
      <c r="K140" s="27"/>
      <c r="L140" s="12"/>
    </row>
    <row r="141" spans="1:12" ht="17.25" customHeight="1">
      <c r="A141" s="85"/>
      <c r="B141" s="90" t="s">
        <v>2</v>
      </c>
      <c r="C141" s="100"/>
      <c r="D141" s="100"/>
      <c r="E141" s="88"/>
      <c r="F141" s="28"/>
      <c r="G141" s="29"/>
      <c r="H141" s="29"/>
      <c r="I141" s="30"/>
      <c r="J141" s="21"/>
      <c r="K141" s="27"/>
      <c r="L141" s="12"/>
    </row>
    <row r="142" spans="1:12" ht="17.25" customHeight="1">
      <c r="A142" s="85"/>
      <c r="B142" s="90" t="s">
        <v>19</v>
      </c>
      <c r="C142" s="100">
        <v>94990</v>
      </c>
      <c r="D142" s="100">
        <v>94973.16</v>
      </c>
      <c r="E142" s="88">
        <f t="shared" si="1"/>
        <v>99.982271818086119</v>
      </c>
      <c r="F142" s="28"/>
      <c r="G142" s="29"/>
      <c r="H142" s="29"/>
      <c r="I142" s="30"/>
      <c r="J142" s="21"/>
      <c r="K142" s="27"/>
      <c r="L142" s="12"/>
    </row>
    <row r="143" spans="1:12" ht="17.25" customHeight="1">
      <c r="A143" s="96">
        <v>80107</v>
      </c>
      <c r="B143" s="97" t="s">
        <v>38</v>
      </c>
      <c r="C143" s="98">
        <f>SUM(C144)</f>
        <v>27450</v>
      </c>
      <c r="D143" s="98">
        <f>SUM(D144)</f>
        <v>23724.07</v>
      </c>
      <c r="E143" s="99">
        <f t="shared" si="1"/>
        <v>86.426484517304189</v>
      </c>
      <c r="F143" s="28"/>
      <c r="G143" s="29"/>
      <c r="H143" s="29"/>
      <c r="I143" s="30"/>
      <c r="J143" s="21"/>
      <c r="K143" s="27"/>
      <c r="L143" s="12"/>
    </row>
    <row r="144" spans="1:12" ht="17.25" customHeight="1">
      <c r="A144" s="85"/>
      <c r="B144" s="111" t="s">
        <v>3</v>
      </c>
      <c r="C144" s="121">
        <f>SUM(C146)</f>
        <v>27450</v>
      </c>
      <c r="D144" s="121">
        <f>SUM(D146)</f>
        <v>23724.07</v>
      </c>
      <c r="E144" s="72">
        <f t="shared" si="1"/>
        <v>86.426484517304189</v>
      </c>
      <c r="F144" s="28"/>
      <c r="G144" s="29"/>
      <c r="H144" s="29"/>
      <c r="I144" s="30"/>
      <c r="J144" s="21"/>
      <c r="K144" s="27"/>
      <c r="L144" s="12"/>
    </row>
    <row r="145" spans="1:12" ht="17.25" customHeight="1">
      <c r="A145" s="85"/>
      <c r="B145" s="90" t="s">
        <v>2</v>
      </c>
      <c r="C145" s="100"/>
      <c r="D145" s="100"/>
      <c r="E145" s="88"/>
      <c r="F145" s="28"/>
      <c r="G145" s="29"/>
      <c r="H145" s="29"/>
      <c r="I145" s="30"/>
      <c r="J145" s="21"/>
      <c r="K145" s="27"/>
      <c r="L145" s="12"/>
    </row>
    <row r="146" spans="1:12" ht="17.25" customHeight="1">
      <c r="A146" s="123"/>
      <c r="B146" s="149" t="s">
        <v>1</v>
      </c>
      <c r="C146" s="150">
        <f>SUM(C148:C149)</f>
        <v>27450</v>
      </c>
      <c r="D146" s="150">
        <f>SUM(D148:D149)</f>
        <v>23724.07</v>
      </c>
      <c r="E146" s="151">
        <f t="shared" si="1"/>
        <v>86.426484517304189</v>
      </c>
      <c r="F146" s="28"/>
      <c r="G146" s="29"/>
      <c r="H146" s="29"/>
      <c r="I146" s="30"/>
      <c r="J146" s="21"/>
      <c r="K146" s="27"/>
      <c r="L146" s="12"/>
    </row>
    <row r="147" spans="1:12" ht="17.25" customHeight="1">
      <c r="A147" s="127"/>
      <c r="B147" s="128" t="s">
        <v>0</v>
      </c>
      <c r="C147" s="129"/>
      <c r="D147" s="129"/>
      <c r="E147" s="130"/>
      <c r="F147" s="28"/>
      <c r="G147" s="29"/>
      <c r="H147" s="29"/>
      <c r="I147" s="30"/>
      <c r="J147" s="21"/>
      <c r="K147" s="27"/>
      <c r="L147" s="12"/>
    </row>
    <row r="148" spans="1:12" ht="17.25" customHeight="1">
      <c r="A148" s="85"/>
      <c r="B148" s="112" t="s">
        <v>25</v>
      </c>
      <c r="C148" s="115">
        <v>27450</v>
      </c>
      <c r="D148" s="115">
        <v>23724.07</v>
      </c>
      <c r="E148" s="114">
        <f t="shared" si="1"/>
        <v>86.426484517304189</v>
      </c>
      <c r="F148" s="28"/>
      <c r="G148" s="29"/>
      <c r="H148" s="29"/>
      <c r="I148" s="30"/>
      <c r="J148" s="21"/>
      <c r="K148" s="27"/>
      <c r="L148" s="12"/>
    </row>
    <row r="149" spans="1:12" ht="17.25" hidden="1" customHeight="1">
      <c r="A149" s="85"/>
      <c r="B149" s="112" t="s">
        <v>4</v>
      </c>
      <c r="C149" s="115"/>
      <c r="D149" s="115"/>
      <c r="E149" s="114" t="e">
        <f t="shared" si="1"/>
        <v>#DIV/0!</v>
      </c>
      <c r="F149" s="28"/>
      <c r="G149" s="29"/>
      <c r="H149" s="29"/>
      <c r="I149" s="30"/>
      <c r="J149" s="21"/>
      <c r="K149" s="27"/>
      <c r="L149" s="12"/>
    </row>
    <row r="150" spans="1:12" ht="17.25" customHeight="1">
      <c r="A150" s="92">
        <v>80113</v>
      </c>
      <c r="B150" s="86" t="s">
        <v>82</v>
      </c>
      <c r="C150" s="166">
        <f>SUM(C151)</f>
        <v>352000</v>
      </c>
      <c r="D150" s="166">
        <f>SUM(D151)</f>
        <v>352000</v>
      </c>
      <c r="E150" s="167">
        <f t="shared" si="1"/>
        <v>100</v>
      </c>
      <c r="F150" s="28"/>
      <c r="G150" s="29"/>
      <c r="H150" s="29"/>
      <c r="I150" s="30"/>
      <c r="J150" s="21"/>
      <c r="K150" s="27"/>
      <c r="L150" s="12"/>
    </row>
    <row r="151" spans="1:12" ht="17.25" customHeight="1">
      <c r="A151" s="92"/>
      <c r="B151" s="168" t="s">
        <v>3</v>
      </c>
      <c r="C151" s="169">
        <f>SUM(C153)</f>
        <v>352000</v>
      </c>
      <c r="D151" s="169">
        <f>SUM(D153)</f>
        <v>352000</v>
      </c>
      <c r="E151" s="170">
        <f t="shared" si="1"/>
        <v>100</v>
      </c>
      <c r="F151" s="28"/>
      <c r="G151" s="29"/>
      <c r="H151" s="29"/>
      <c r="I151" s="30"/>
      <c r="J151" s="21"/>
      <c r="K151" s="27"/>
      <c r="L151" s="12"/>
    </row>
    <row r="152" spans="1:12" ht="17.25" customHeight="1">
      <c r="A152" s="181"/>
      <c r="B152" s="112" t="s">
        <v>2</v>
      </c>
      <c r="C152" s="115"/>
      <c r="D152" s="115"/>
      <c r="E152" s="114"/>
      <c r="F152" s="28"/>
      <c r="G152" s="29"/>
      <c r="H152" s="29"/>
      <c r="I152" s="30"/>
      <c r="J152" s="21"/>
      <c r="K152" s="27"/>
      <c r="L152" s="12"/>
    </row>
    <row r="153" spans="1:12" ht="17.25" customHeight="1">
      <c r="A153" s="85"/>
      <c r="B153" s="90" t="s">
        <v>1</v>
      </c>
      <c r="C153" s="100">
        <f>SUM(C155)</f>
        <v>352000</v>
      </c>
      <c r="D153" s="100">
        <f>SUM(D155)</f>
        <v>352000</v>
      </c>
      <c r="E153" s="88">
        <f t="shared" si="1"/>
        <v>100</v>
      </c>
      <c r="F153" s="28"/>
      <c r="G153" s="29"/>
      <c r="H153" s="29"/>
      <c r="I153" s="30"/>
      <c r="J153" s="21"/>
      <c r="K153" s="27"/>
      <c r="L153" s="12"/>
    </row>
    <row r="154" spans="1:12" ht="17.25" customHeight="1">
      <c r="A154" s="85"/>
      <c r="B154" s="90" t="s">
        <v>0</v>
      </c>
      <c r="C154" s="115"/>
      <c r="D154" s="115"/>
      <c r="E154" s="114"/>
      <c r="F154" s="28"/>
      <c r="G154" s="29"/>
      <c r="H154" s="29"/>
      <c r="I154" s="30"/>
      <c r="J154" s="21"/>
      <c r="K154" s="27"/>
      <c r="L154" s="12"/>
    </row>
    <row r="155" spans="1:12" ht="17.25" customHeight="1">
      <c r="A155" s="85"/>
      <c r="B155" s="112" t="s">
        <v>4</v>
      </c>
      <c r="C155" s="115">
        <v>352000</v>
      </c>
      <c r="D155" s="115">
        <v>352000</v>
      </c>
      <c r="E155" s="114">
        <f t="shared" si="1"/>
        <v>100</v>
      </c>
      <c r="F155" s="28"/>
      <c r="G155" s="29"/>
      <c r="H155" s="29"/>
      <c r="I155" s="30"/>
      <c r="J155" s="21"/>
      <c r="K155" s="27"/>
      <c r="L155" s="12"/>
    </row>
    <row r="156" spans="1:12" ht="17.25" customHeight="1">
      <c r="A156" s="96">
        <v>80115</v>
      </c>
      <c r="B156" s="97" t="s">
        <v>39</v>
      </c>
      <c r="C156" s="98">
        <f>SUM(C157)</f>
        <v>9022005</v>
      </c>
      <c r="D156" s="98">
        <f>SUM(D157)</f>
        <v>8930892.6500000004</v>
      </c>
      <c r="E156" s="99">
        <f t="shared" si="1"/>
        <v>98.990109737247991</v>
      </c>
      <c r="F156" s="28"/>
      <c r="G156" s="29"/>
      <c r="H156" s="29"/>
      <c r="I156" s="30"/>
      <c r="J156" s="21"/>
      <c r="K156" s="27"/>
      <c r="L156" s="12"/>
    </row>
    <row r="157" spans="1:12" ht="17.25" customHeight="1">
      <c r="A157" s="73"/>
      <c r="B157" s="111" t="s">
        <v>3</v>
      </c>
      <c r="C157" s="121">
        <f>SUM(C159,C163)</f>
        <v>9022005</v>
      </c>
      <c r="D157" s="121">
        <f>SUM(D159,D163)</f>
        <v>8930892.6500000004</v>
      </c>
      <c r="E157" s="72">
        <f t="shared" si="1"/>
        <v>98.990109737247991</v>
      </c>
      <c r="F157" s="28"/>
      <c r="G157" s="29"/>
      <c r="H157" s="29"/>
      <c r="I157" s="30"/>
      <c r="J157" s="21"/>
      <c r="K157" s="27"/>
      <c r="L157" s="12"/>
    </row>
    <row r="158" spans="1:12" ht="17.25" customHeight="1">
      <c r="A158" s="85"/>
      <c r="B158" s="90" t="s">
        <v>2</v>
      </c>
      <c r="C158" s="115"/>
      <c r="D158" s="115"/>
      <c r="E158" s="114"/>
      <c r="F158" s="28"/>
      <c r="G158" s="29"/>
      <c r="H158" s="29"/>
      <c r="I158" s="30"/>
      <c r="J158" s="21"/>
      <c r="K158" s="27"/>
      <c r="L158" s="12"/>
    </row>
    <row r="159" spans="1:12" ht="17.25" customHeight="1">
      <c r="A159" s="85"/>
      <c r="B159" s="90" t="s">
        <v>1</v>
      </c>
      <c r="C159" s="100">
        <f>SUM(C161:C162)</f>
        <v>7670660</v>
      </c>
      <c r="D159" s="100">
        <f>SUM(D161:D162)</f>
        <v>7579554.8400000008</v>
      </c>
      <c r="E159" s="88">
        <f t="shared" si="1"/>
        <v>98.812290467834586</v>
      </c>
      <c r="F159" s="28"/>
      <c r="G159" s="29"/>
      <c r="H159" s="29"/>
      <c r="I159" s="30"/>
      <c r="J159" s="21"/>
      <c r="K159" s="27"/>
      <c r="L159" s="12"/>
    </row>
    <row r="160" spans="1:12" ht="17.25" customHeight="1">
      <c r="A160" s="85"/>
      <c r="B160" s="90" t="s">
        <v>0</v>
      </c>
      <c r="C160" s="115"/>
      <c r="D160" s="115"/>
      <c r="E160" s="114"/>
      <c r="F160" s="28"/>
      <c r="G160" s="29"/>
      <c r="H160" s="29"/>
      <c r="I160" s="30"/>
      <c r="J160" s="21"/>
      <c r="K160" s="27"/>
      <c r="L160" s="12"/>
    </row>
    <row r="161" spans="1:12" ht="17.25" customHeight="1">
      <c r="A161" s="85"/>
      <c r="B161" s="112" t="s">
        <v>25</v>
      </c>
      <c r="C161" s="115">
        <v>1879538</v>
      </c>
      <c r="D161" s="115">
        <v>1793920.5999999999</v>
      </c>
      <c r="E161" s="114">
        <f t="shared" si="1"/>
        <v>95.444763553596673</v>
      </c>
      <c r="F161" s="28"/>
      <c r="G161" s="29"/>
      <c r="H161" s="29"/>
      <c r="I161" s="30"/>
      <c r="J161" s="21"/>
      <c r="K161" s="27"/>
      <c r="L161" s="12"/>
    </row>
    <row r="162" spans="1:12" ht="17.25" customHeight="1">
      <c r="A162" s="85"/>
      <c r="B162" s="112" t="s">
        <v>4</v>
      </c>
      <c r="C162" s="115">
        <v>5791122</v>
      </c>
      <c r="D162" s="115">
        <v>5785634.2400000012</v>
      </c>
      <c r="E162" s="114">
        <f t="shared" si="1"/>
        <v>99.905238397671496</v>
      </c>
      <c r="F162" s="28"/>
      <c r="G162" s="29"/>
      <c r="H162" s="29"/>
      <c r="I162" s="30"/>
      <c r="J162" s="21"/>
      <c r="K162" s="27"/>
      <c r="L162" s="12"/>
    </row>
    <row r="163" spans="1:12" ht="17.25" customHeight="1">
      <c r="A163" s="85"/>
      <c r="B163" s="90" t="s">
        <v>19</v>
      </c>
      <c r="C163" s="100">
        <v>1351345</v>
      </c>
      <c r="D163" s="100">
        <v>1351337.81</v>
      </c>
      <c r="E163" s="88">
        <f t="shared" si="1"/>
        <v>99.999467937499304</v>
      </c>
      <c r="F163" s="28"/>
      <c r="G163" s="29"/>
      <c r="H163" s="29"/>
      <c r="I163" s="30"/>
      <c r="J163" s="21"/>
      <c r="K163" s="27"/>
      <c r="L163" s="12"/>
    </row>
    <row r="164" spans="1:12" ht="17.25" customHeight="1">
      <c r="A164" s="96">
        <v>80117</v>
      </c>
      <c r="B164" s="97" t="s">
        <v>40</v>
      </c>
      <c r="C164" s="98">
        <f>SUM(C165)</f>
        <v>336070</v>
      </c>
      <c r="D164" s="98">
        <f>SUM(D165)</f>
        <v>326570.05</v>
      </c>
      <c r="E164" s="99">
        <f t="shared" si="1"/>
        <v>97.173222840479653</v>
      </c>
      <c r="F164" s="28"/>
      <c r="G164" s="29"/>
      <c r="H164" s="29"/>
      <c r="I164" s="30"/>
      <c r="J164" s="21"/>
      <c r="K164" s="27"/>
      <c r="L164" s="12"/>
    </row>
    <row r="165" spans="1:12" ht="17.25" customHeight="1">
      <c r="A165" s="85"/>
      <c r="B165" s="111" t="s">
        <v>3</v>
      </c>
      <c r="C165" s="121">
        <f>SUM(C167,C170)</f>
        <v>336070</v>
      </c>
      <c r="D165" s="121">
        <f>SUM(D167,D170)</f>
        <v>326570.05</v>
      </c>
      <c r="E165" s="72">
        <f t="shared" si="1"/>
        <v>97.173222840479653</v>
      </c>
      <c r="F165" s="28"/>
      <c r="G165" s="29"/>
      <c r="H165" s="29"/>
      <c r="I165" s="30"/>
      <c r="J165" s="21"/>
      <c r="K165" s="27"/>
      <c r="L165" s="12"/>
    </row>
    <row r="166" spans="1:12" ht="17.25" customHeight="1">
      <c r="A166" s="85"/>
      <c r="B166" s="90" t="s">
        <v>2</v>
      </c>
      <c r="C166" s="115"/>
      <c r="D166" s="115"/>
      <c r="E166" s="88"/>
      <c r="F166" s="28"/>
      <c r="G166" s="29"/>
      <c r="H166" s="29"/>
      <c r="I166" s="30"/>
      <c r="J166" s="21"/>
      <c r="K166" s="27"/>
      <c r="L166" s="12"/>
    </row>
    <row r="167" spans="1:12" ht="17.25" customHeight="1">
      <c r="A167" s="85"/>
      <c r="B167" s="90" t="s">
        <v>1</v>
      </c>
      <c r="C167" s="100">
        <f>SUM(C169)</f>
        <v>30200</v>
      </c>
      <c r="D167" s="100">
        <f>SUM(D169)</f>
        <v>20721.68</v>
      </c>
      <c r="E167" s="88">
        <f t="shared" si="1"/>
        <v>68.614834437086088</v>
      </c>
      <c r="F167" s="28"/>
      <c r="G167" s="29"/>
      <c r="H167" s="29"/>
      <c r="I167" s="30"/>
      <c r="J167" s="21"/>
      <c r="K167" s="27"/>
      <c r="L167" s="12"/>
    </row>
    <row r="168" spans="1:12" ht="17.25" customHeight="1">
      <c r="A168" s="85"/>
      <c r="B168" s="90" t="s">
        <v>0</v>
      </c>
      <c r="C168" s="115"/>
      <c r="D168" s="115"/>
      <c r="E168" s="88"/>
      <c r="F168" s="28"/>
      <c r="G168" s="29"/>
      <c r="H168" s="29"/>
      <c r="I168" s="30"/>
      <c r="J168" s="21"/>
      <c r="K168" s="27"/>
      <c r="L168" s="12"/>
    </row>
    <row r="169" spans="1:12" s="18" customFormat="1" ht="17.25" customHeight="1">
      <c r="A169" s="171"/>
      <c r="B169" s="112" t="s">
        <v>25</v>
      </c>
      <c r="C169" s="115">
        <v>30200</v>
      </c>
      <c r="D169" s="115">
        <v>20721.68</v>
      </c>
      <c r="E169" s="114">
        <f t="shared" si="1"/>
        <v>68.614834437086088</v>
      </c>
      <c r="F169" s="172"/>
      <c r="G169" s="173"/>
      <c r="H169" s="173"/>
      <c r="I169" s="42"/>
      <c r="J169" s="174"/>
      <c r="K169" s="175"/>
      <c r="L169" s="17"/>
    </row>
    <row r="170" spans="1:12" ht="17.25" customHeight="1">
      <c r="A170" s="85"/>
      <c r="B170" s="90" t="s">
        <v>19</v>
      </c>
      <c r="C170" s="100">
        <v>305870</v>
      </c>
      <c r="D170" s="100">
        <v>305848.37</v>
      </c>
      <c r="E170" s="88">
        <f t="shared" si="1"/>
        <v>99.992928368261019</v>
      </c>
      <c r="F170" s="28"/>
      <c r="G170" s="29"/>
      <c r="H170" s="29"/>
      <c r="I170" s="30"/>
      <c r="J170" s="21"/>
      <c r="K170" s="27"/>
      <c r="L170" s="12"/>
    </row>
    <row r="171" spans="1:12" ht="17.25" customHeight="1">
      <c r="A171" s="96">
        <v>80120</v>
      </c>
      <c r="B171" s="97" t="s">
        <v>41</v>
      </c>
      <c r="C171" s="98">
        <f>SUM(C172,C179)</f>
        <v>7534856</v>
      </c>
      <c r="D171" s="98">
        <f>SUM(D172,D179)</f>
        <v>6686167.4199999999</v>
      </c>
      <c r="E171" s="99">
        <f>SUM(D171/C171)*100</f>
        <v>88.73649901205809</v>
      </c>
      <c r="F171" s="28"/>
      <c r="G171" s="29"/>
      <c r="H171" s="29"/>
      <c r="I171" s="30"/>
      <c r="J171" s="21"/>
      <c r="K171" s="27"/>
      <c r="L171" s="12"/>
    </row>
    <row r="172" spans="1:12" ht="17.25" customHeight="1">
      <c r="A172" s="73"/>
      <c r="B172" s="111" t="s">
        <v>3</v>
      </c>
      <c r="C172" s="121">
        <f>SUM(C174,C178)</f>
        <v>6849856</v>
      </c>
      <c r="D172" s="121">
        <f>SUM(D174,D178)</f>
        <v>6615548.9199999999</v>
      </c>
      <c r="E172" s="72">
        <f>SUM(D172/C172)*100</f>
        <v>96.5793867783498</v>
      </c>
      <c r="F172" s="28"/>
      <c r="G172" s="29"/>
      <c r="H172" s="29"/>
      <c r="I172" s="30"/>
      <c r="J172" s="21"/>
      <c r="K172" s="27"/>
      <c r="L172" s="12"/>
    </row>
    <row r="173" spans="1:12" ht="17.25" customHeight="1">
      <c r="A173" s="85"/>
      <c r="B173" s="90" t="s">
        <v>2</v>
      </c>
      <c r="C173" s="100"/>
      <c r="D173" s="100"/>
      <c r="E173" s="88"/>
      <c r="F173" s="28"/>
      <c r="G173" s="29"/>
      <c r="H173" s="29"/>
      <c r="I173" s="30"/>
      <c r="J173" s="21"/>
      <c r="K173" s="27"/>
      <c r="L173" s="12"/>
    </row>
    <row r="174" spans="1:12" ht="17.25" customHeight="1">
      <c r="A174" s="85"/>
      <c r="B174" s="90" t="s">
        <v>1</v>
      </c>
      <c r="C174" s="100">
        <f>SUM(C176:C177)</f>
        <v>5912070</v>
      </c>
      <c r="D174" s="100">
        <f>SUM(D176:D177)</f>
        <v>5677781.71</v>
      </c>
      <c r="E174" s="88">
        <f>SUM(D174/C174)*100</f>
        <v>96.037119147777332</v>
      </c>
      <c r="F174" s="28"/>
      <c r="G174" s="29"/>
      <c r="H174" s="29"/>
      <c r="I174" s="30"/>
      <c r="J174" s="21"/>
      <c r="K174" s="27"/>
      <c r="L174" s="12"/>
    </row>
    <row r="175" spans="1:12" ht="17.25" customHeight="1">
      <c r="A175" s="85"/>
      <c r="B175" s="90" t="s">
        <v>0</v>
      </c>
      <c r="C175" s="100"/>
      <c r="D175" s="100"/>
      <c r="E175" s="88"/>
      <c r="F175" s="28"/>
      <c r="G175" s="29"/>
      <c r="H175" s="29"/>
      <c r="I175" s="30"/>
      <c r="J175" s="21"/>
      <c r="K175" s="27"/>
      <c r="L175" s="12"/>
    </row>
    <row r="176" spans="1:12" ht="17.25" customHeight="1">
      <c r="A176" s="85"/>
      <c r="B176" s="112" t="s">
        <v>25</v>
      </c>
      <c r="C176" s="115">
        <v>1991732</v>
      </c>
      <c r="D176" s="115">
        <v>1767104.9800000002</v>
      </c>
      <c r="E176" s="114">
        <f t="shared" si="1"/>
        <v>88.722025854884095</v>
      </c>
      <c r="F176" s="28"/>
      <c r="G176" s="29"/>
      <c r="H176" s="29"/>
      <c r="I176" s="30"/>
      <c r="J176" s="21"/>
      <c r="K176" s="27"/>
      <c r="L176" s="12"/>
    </row>
    <row r="177" spans="1:12" ht="17.25" customHeight="1">
      <c r="A177" s="85"/>
      <c r="B177" s="112" t="s">
        <v>4</v>
      </c>
      <c r="C177" s="115">
        <v>3920338</v>
      </c>
      <c r="D177" s="115">
        <v>3910676.73</v>
      </c>
      <c r="E177" s="114">
        <f t="shared" si="1"/>
        <v>99.753560279751383</v>
      </c>
      <c r="F177" s="28"/>
      <c r="G177" s="29"/>
      <c r="H177" s="29"/>
      <c r="I177" s="30"/>
      <c r="J177" s="21"/>
      <c r="K177" s="27"/>
      <c r="L177" s="12"/>
    </row>
    <row r="178" spans="1:12" ht="17.25" customHeight="1">
      <c r="A178" s="123"/>
      <c r="B178" s="149" t="s">
        <v>19</v>
      </c>
      <c r="C178" s="150">
        <v>937786</v>
      </c>
      <c r="D178" s="150">
        <v>937767.21</v>
      </c>
      <c r="E178" s="151">
        <f t="shared" si="1"/>
        <v>99.997996344581807</v>
      </c>
      <c r="F178" s="28"/>
      <c r="G178" s="29"/>
      <c r="H178" s="29"/>
      <c r="I178" s="30"/>
      <c r="J178" s="21"/>
      <c r="K178" s="27"/>
      <c r="L178" s="12"/>
    </row>
    <row r="179" spans="1:12" s="41" customFormat="1" ht="17.25" customHeight="1">
      <c r="A179" s="182"/>
      <c r="B179" s="133" t="s">
        <v>14</v>
      </c>
      <c r="C179" s="134">
        <f>SUM(C181)</f>
        <v>685000</v>
      </c>
      <c r="D179" s="134">
        <f>SUM(D181)</f>
        <v>70618.5</v>
      </c>
      <c r="E179" s="135">
        <f t="shared" si="1"/>
        <v>10.3092700729927</v>
      </c>
      <c r="F179" s="43"/>
      <c r="G179" s="44"/>
      <c r="H179" s="44"/>
      <c r="I179" s="45"/>
      <c r="J179" s="46"/>
      <c r="K179" s="47"/>
      <c r="L179" s="48"/>
    </row>
    <row r="180" spans="1:12" ht="17.25" customHeight="1">
      <c r="A180" s="85"/>
      <c r="B180" s="90" t="s">
        <v>2</v>
      </c>
      <c r="C180" s="100"/>
      <c r="D180" s="100"/>
      <c r="E180" s="88"/>
      <c r="F180" s="28"/>
      <c r="G180" s="29"/>
      <c r="H180" s="29"/>
      <c r="I180" s="30"/>
      <c r="J180" s="21"/>
      <c r="K180" s="27"/>
      <c r="L180" s="12"/>
    </row>
    <row r="181" spans="1:12" ht="17.25" customHeight="1">
      <c r="A181" s="85"/>
      <c r="B181" s="90" t="s">
        <v>15</v>
      </c>
      <c r="C181" s="100">
        <v>685000</v>
      </c>
      <c r="D181" s="100">
        <v>70618.5</v>
      </c>
      <c r="E181" s="88">
        <f t="shared" si="1"/>
        <v>10.3092700729927</v>
      </c>
      <c r="F181" s="28"/>
      <c r="G181" s="29"/>
      <c r="H181" s="29"/>
      <c r="I181" s="30"/>
      <c r="J181" s="21"/>
      <c r="K181" s="27"/>
      <c r="L181" s="12"/>
    </row>
    <row r="182" spans="1:12" ht="17.25" customHeight="1">
      <c r="A182" s="96">
        <v>80132</v>
      </c>
      <c r="B182" s="97" t="s">
        <v>26</v>
      </c>
      <c r="C182" s="98">
        <f>SUM(C183)</f>
        <v>609200</v>
      </c>
      <c r="D182" s="98">
        <f>SUM(D183)</f>
        <v>444686.59</v>
      </c>
      <c r="E182" s="99">
        <f t="shared" si="1"/>
        <v>72.995172357189759</v>
      </c>
      <c r="F182" s="28"/>
      <c r="G182" s="29"/>
      <c r="H182" s="29"/>
      <c r="I182" s="30"/>
      <c r="J182" s="21"/>
      <c r="K182" s="27"/>
      <c r="L182" s="12"/>
    </row>
    <row r="183" spans="1:12" s="39" customFormat="1" ht="17.25" customHeight="1">
      <c r="A183" s="73"/>
      <c r="B183" s="111" t="s">
        <v>3</v>
      </c>
      <c r="C183" s="121">
        <f>SUM(C185)</f>
        <v>609200</v>
      </c>
      <c r="D183" s="121">
        <f>SUM(D185)</f>
        <v>444686.59</v>
      </c>
      <c r="E183" s="72">
        <f t="shared" si="1"/>
        <v>72.995172357189759</v>
      </c>
      <c r="F183" s="34"/>
      <c r="G183" s="35"/>
      <c r="H183" s="35"/>
      <c r="I183" s="20"/>
      <c r="J183" s="36"/>
      <c r="K183" s="37"/>
      <c r="L183" s="38"/>
    </row>
    <row r="184" spans="1:12" ht="17.25" customHeight="1">
      <c r="A184" s="85"/>
      <c r="B184" s="90" t="s">
        <v>2</v>
      </c>
      <c r="C184" s="115"/>
      <c r="D184" s="115"/>
      <c r="E184" s="114"/>
      <c r="F184" s="28"/>
      <c r="G184" s="29"/>
      <c r="H184" s="29"/>
      <c r="I184" s="30"/>
      <c r="J184" s="21"/>
      <c r="K184" s="27"/>
      <c r="L184" s="12"/>
    </row>
    <row r="185" spans="1:12" ht="17.25" customHeight="1">
      <c r="A185" s="85"/>
      <c r="B185" s="90" t="s">
        <v>1</v>
      </c>
      <c r="C185" s="115">
        <f>SUM(C187:C188)</f>
        <v>609200</v>
      </c>
      <c r="D185" s="115">
        <f>SUM(D187:D188)</f>
        <v>444686.59</v>
      </c>
      <c r="E185" s="114">
        <f t="shared" si="1"/>
        <v>72.995172357189759</v>
      </c>
      <c r="F185" s="28"/>
      <c r="G185" s="29"/>
      <c r="H185" s="29"/>
      <c r="I185" s="30"/>
      <c r="J185" s="21"/>
      <c r="K185" s="27"/>
      <c r="L185" s="12"/>
    </row>
    <row r="186" spans="1:12" ht="17.25" customHeight="1">
      <c r="A186" s="85"/>
      <c r="B186" s="90" t="s">
        <v>0</v>
      </c>
      <c r="C186" s="115"/>
      <c r="D186" s="115"/>
      <c r="E186" s="114"/>
      <c r="F186" s="28"/>
      <c r="G186" s="29"/>
      <c r="H186" s="29"/>
      <c r="I186" s="30"/>
      <c r="J186" s="21"/>
      <c r="K186" s="27"/>
      <c r="L186" s="12"/>
    </row>
    <row r="187" spans="1:12" ht="17.25" customHeight="1">
      <c r="A187" s="85"/>
      <c r="B187" s="112" t="s">
        <v>25</v>
      </c>
      <c r="C187" s="115">
        <v>439600</v>
      </c>
      <c r="D187" s="115">
        <v>287934.59000000003</v>
      </c>
      <c r="E187" s="114">
        <f t="shared" si="1"/>
        <v>65.499224294813473</v>
      </c>
      <c r="F187" s="28"/>
      <c r="G187" s="29"/>
      <c r="H187" s="29"/>
      <c r="I187" s="30"/>
      <c r="J187" s="21"/>
      <c r="K187" s="27"/>
      <c r="L187" s="12"/>
    </row>
    <row r="188" spans="1:12" ht="17.25" customHeight="1">
      <c r="A188" s="136"/>
      <c r="B188" s="137" t="s">
        <v>4</v>
      </c>
      <c r="C188" s="138">
        <v>169600</v>
      </c>
      <c r="D188" s="138">
        <v>156752</v>
      </c>
      <c r="E188" s="139">
        <f t="shared" si="1"/>
        <v>92.424528301886795</v>
      </c>
      <c r="F188" s="28"/>
      <c r="G188" s="29"/>
      <c r="H188" s="29"/>
      <c r="I188" s="30"/>
      <c r="J188" s="21"/>
      <c r="K188" s="27"/>
      <c r="L188" s="12"/>
    </row>
    <row r="189" spans="1:12" ht="17.25" customHeight="1">
      <c r="A189" s="96">
        <v>80134</v>
      </c>
      <c r="B189" s="97" t="s">
        <v>42</v>
      </c>
      <c r="C189" s="98">
        <f>SUM(C190)</f>
        <v>233060</v>
      </c>
      <c r="D189" s="98">
        <f>SUM(D190)</f>
        <v>229652.11</v>
      </c>
      <c r="E189" s="99">
        <f t="shared" si="1"/>
        <v>98.537762807860631</v>
      </c>
      <c r="F189" s="28"/>
      <c r="G189" s="29"/>
      <c r="H189" s="29"/>
      <c r="I189" s="30"/>
      <c r="J189" s="21"/>
      <c r="K189" s="27"/>
      <c r="L189" s="12"/>
    </row>
    <row r="190" spans="1:12" ht="17.25" customHeight="1">
      <c r="A190" s="73"/>
      <c r="B190" s="111" t="s">
        <v>3</v>
      </c>
      <c r="C190" s="121">
        <f>SUM(C192)</f>
        <v>233060</v>
      </c>
      <c r="D190" s="121">
        <f>SUM(D192)</f>
        <v>229652.11</v>
      </c>
      <c r="E190" s="72">
        <f t="shared" si="1"/>
        <v>98.537762807860631</v>
      </c>
      <c r="F190" s="28"/>
      <c r="G190" s="29"/>
      <c r="H190" s="29"/>
      <c r="I190" s="30"/>
      <c r="J190" s="21"/>
      <c r="K190" s="27"/>
      <c r="L190" s="12"/>
    </row>
    <row r="191" spans="1:12" ht="17.25" customHeight="1">
      <c r="A191" s="85"/>
      <c r="B191" s="90" t="s">
        <v>2</v>
      </c>
      <c r="C191" s="115"/>
      <c r="D191" s="115"/>
      <c r="E191" s="114"/>
      <c r="F191" s="28"/>
      <c r="G191" s="29"/>
      <c r="H191" s="29"/>
      <c r="I191" s="30"/>
      <c r="J191" s="21"/>
      <c r="K191" s="27"/>
      <c r="L191" s="12"/>
    </row>
    <row r="192" spans="1:12" ht="17.25" customHeight="1">
      <c r="A192" s="85"/>
      <c r="B192" s="90" t="s">
        <v>1</v>
      </c>
      <c r="C192" s="100">
        <f>SUM(C194:C195)</f>
        <v>233060</v>
      </c>
      <c r="D192" s="100">
        <f>SUM(D194:D195)</f>
        <v>229652.11</v>
      </c>
      <c r="E192" s="88">
        <f t="shared" si="1"/>
        <v>98.537762807860631</v>
      </c>
      <c r="F192" s="28"/>
      <c r="G192" s="29"/>
      <c r="H192" s="29"/>
      <c r="I192" s="30"/>
      <c r="J192" s="21"/>
      <c r="K192" s="27"/>
      <c r="L192" s="12"/>
    </row>
    <row r="193" spans="1:12" ht="17.25" customHeight="1">
      <c r="A193" s="85"/>
      <c r="B193" s="90" t="s">
        <v>0</v>
      </c>
      <c r="C193" s="115"/>
      <c r="D193" s="115"/>
      <c r="E193" s="114"/>
      <c r="F193" s="28"/>
      <c r="G193" s="29"/>
      <c r="H193" s="29"/>
      <c r="I193" s="30"/>
      <c r="J193" s="21"/>
      <c r="K193" s="27"/>
      <c r="L193" s="12"/>
    </row>
    <row r="194" spans="1:12" ht="15.75">
      <c r="A194" s="85"/>
      <c r="B194" s="112" t="s">
        <v>25</v>
      </c>
      <c r="C194" s="115">
        <v>38060</v>
      </c>
      <c r="D194" s="115">
        <v>34778.75</v>
      </c>
      <c r="E194" s="114">
        <f t="shared" si="1"/>
        <v>91.378744088281664</v>
      </c>
      <c r="F194" s="28"/>
      <c r="G194" s="29"/>
      <c r="H194" s="29"/>
      <c r="I194" s="30"/>
      <c r="J194" s="21"/>
      <c r="K194" s="27"/>
      <c r="L194" s="12"/>
    </row>
    <row r="195" spans="1:12" ht="17.25" customHeight="1">
      <c r="A195" s="136"/>
      <c r="B195" s="137" t="s">
        <v>4</v>
      </c>
      <c r="C195" s="140">
        <v>195000</v>
      </c>
      <c r="D195" s="138">
        <v>194873.36</v>
      </c>
      <c r="E195" s="139">
        <f t="shared" si="1"/>
        <v>99.935056410256408</v>
      </c>
      <c r="F195" s="28"/>
      <c r="G195" s="29"/>
      <c r="H195" s="29"/>
      <c r="I195" s="30"/>
      <c r="J195" s="21"/>
      <c r="K195" s="27"/>
      <c r="L195" s="12"/>
    </row>
    <row r="196" spans="1:12" ht="17.25" customHeight="1">
      <c r="A196" s="96">
        <v>80148</v>
      </c>
      <c r="B196" s="97" t="s">
        <v>43</v>
      </c>
      <c r="C196" s="141">
        <f>SUM(C197)</f>
        <v>369020</v>
      </c>
      <c r="D196" s="141">
        <f>SUM(D197)</f>
        <v>360147.72000000003</v>
      </c>
      <c r="E196" s="99">
        <f t="shared" si="1"/>
        <v>97.595718389247196</v>
      </c>
      <c r="F196" s="28"/>
      <c r="G196" s="29"/>
      <c r="H196" s="29"/>
      <c r="I196" s="30"/>
      <c r="J196" s="21"/>
      <c r="K196" s="27"/>
      <c r="L196" s="12"/>
    </row>
    <row r="197" spans="1:12" ht="17.25" customHeight="1">
      <c r="A197" s="73"/>
      <c r="B197" s="111" t="s">
        <v>3</v>
      </c>
      <c r="C197" s="142">
        <f>SUM(C199)</f>
        <v>369020</v>
      </c>
      <c r="D197" s="142">
        <f>SUM(D199)</f>
        <v>360147.72000000003</v>
      </c>
      <c r="E197" s="72">
        <f t="shared" si="1"/>
        <v>97.595718389247196</v>
      </c>
      <c r="F197" s="28"/>
      <c r="G197" s="29"/>
      <c r="H197" s="29"/>
      <c r="I197" s="30"/>
      <c r="J197" s="21"/>
      <c r="K197" s="27"/>
      <c r="L197" s="12"/>
    </row>
    <row r="198" spans="1:12" ht="17.25" customHeight="1">
      <c r="A198" s="85"/>
      <c r="B198" s="90" t="s">
        <v>2</v>
      </c>
      <c r="C198" s="143"/>
      <c r="D198" s="143"/>
      <c r="E198" s="114"/>
      <c r="F198" s="28"/>
      <c r="G198" s="29"/>
      <c r="H198" s="29"/>
      <c r="I198" s="30"/>
      <c r="J198" s="21"/>
      <c r="K198" s="27"/>
      <c r="L198" s="12"/>
    </row>
    <row r="199" spans="1:12" ht="17.25" customHeight="1">
      <c r="A199" s="85"/>
      <c r="B199" s="90" t="s">
        <v>1</v>
      </c>
      <c r="C199" s="143">
        <f>SUM(C201:C202)</f>
        <v>369020</v>
      </c>
      <c r="D199" s="143">
        <f>SUM(D201:D202)</f>
        <v>360147.72000000003</v>
      </c>
      <c r="E199" s="88">
        <f t="shared" si="1"/>
        <v>97.595718389247196</v>
      </c>
      <c r="F199" s="28"/>
      <c r="G199" s="29"/>
      <c r="H199" s="29"/>
      <c r="I199" s="30"/>
      <c r="J199" s="21"/>
      <c r="K199" s="27"/>
      <c r="L199" s="12"/>
    </row>
    <row r="200" spans="1:12" ht="17.25" customHeight="1">
      <c r="A200" s="85"/>
      <c r="B200" s="90" t="s">
        <v>0</v>
      </c>
      <c r="C200" s="143"/>
      <c r="D200" s="115"/>
      <c r="E200" s="114"/>
      <c r="F200" s="28"/>
      <c r="G200" s="29"/>
      <c r="H200" s="29"/>
      <c r="I200" s="30"/>
      <c r="J200" s="21"/>
      <c r="K200" s="27"/>
      <c r="L200" s="12"/>
    </row>
    <row r="201" spans="1:12" ht="17.25" customHeight="1">
      <c r="A201" s="85"/>
      <c r="B201" s="112" t="s">
        <v>25</v>
      </c>
      <c r="C201" s="143">
        <v>47191</v>
      </c>
      <c r="D201" s="115">
        <v>47190.23</v>
      </c>
      <c r="E201" s="114">
        <f t="shared" si="1"/>
        <v>99.998368332944835</v>
      </c>
      <c r="F201" s="28"/>
      <c r="G201" s="29"/>
      <c r="H201" s="29"/>
      <c r="I201" s="30"/>
      <c r="J201" s="21"/>
      <c r="K201" s="27"/>
      <c r="L201" s="12"/>
    </row>
    <row r="202" spans="1:12" ht="17.25" customHeight="1">
      <c r="A202" s="136"/>
      <c r="B202" s="137" t="s">
        <v>4</v>
      </c>
      <c r="C202" s="140">
        <v>321829</v>
      </c>
      <c r="D202" s="138">
        <v>312957.49000000005</v>
      </c>
      <c r="E202" s="139">
        <f t="shared" si="1"/>
        <v>97.243408766767459</v>
      </c>
      <c r="F202" s="28"/>
      <c r="G202" s="29"/>
      <c r="H202" s="29"/>
      <c r="I202" s="30"/>
      <c r="J202" s="21"/>
      <c r="K202" s="27"/>
      <c r="L202" s="12"/>
    </row>
    <row r="203" spans="1:12" ht="47.25">
      <c r="A203" s="92">
        <v>80149</v>
      </c>
      <c r="B203" s="86" t="s">
        <v>44</v>
      </c>
      <c r="C203" s="183">
        <f>SUM(C204)</f>
        <v>671481</v>
      </c>
      <c r="D203" s="183">
        <f>SUM(D204)</f>
        <v>671474.16999999993</v>
      </c>
      <c r="E203" s="94">
        <f t="shared" si="1"/>
        <v>99.998982845382073</v>
      </c>
      <c r="F203" s="28"/>
      <c r="G203" s="29"/>
      <c r="H203" s="29"/>
      <c r="I203" s="30"/>
      <c r="J203" s="21"/>
      <c r="K203" s="27"/>
      <c r="L203" s="12"/>
    </row>
    <row r="204" spans="1:12" ht="17.25" customHeight="1">
      <c r="A204" s="85"/>
      <c r="B204" s="111" t="s">
        <v>3</v>
      </c>
      <c r="C204" s="142">
        <f>SUM(C206)</f>
        <v>671481</v>
      </c>
      <c r="D204" s="142">
        <f>SUM(D206)</f>
        <v>671474.16999999993</v>
      </c>
      <c r="E204" s="72">
        <f t="shared" si="1"/>
        <v>99.998982845382073</v>
      </c>
      <c r="F204" s="28"/>
      <c r="G204" s="29"/>
      <c r="H204" s="29"/>
      <c r="I204" s="30"/>
      <c r="J204" s="21"/>
      <c r="K204" s="27"/>
      <c r="L204" s="12"/>
    </row>
    <row r="205" spans="1:12" ht="17.25" customHeight="1">
      <c r="A205" s="85"/>
      <c r="B205" s="90" t="s">
        <v>2</v>
      </c>
      <c r="C205" s="143"/>
      <c r="D205" s="115"/>
      <c r="E205" s="72"/>
      <c r="F205" s="28"/>
      <c r="G205" s="29"/>
      <c r="H205" s="29"/>
      <c r="I205" s="30"/>
      <c r="J205" s="21"/>
      <c r="K205" s="27"/>
      <c r="L205" s="12"/>
    </row>
    <row r="206" spans="1:12" ht="17.25" customHeight="1">
      <c r="A206" s="123"/>
      <c r="B206" s="149" t="s">
        <v>19</v>
      </c>
      <c r="C206" s="184">
        <v>671481</v>
      </c>
      <c r="D206" s="150">
        <v>671474.16999999993</v>
      </c>
      <c r="E206" s="151">
        <f t="shared" si="1"/>
        <v>99.998982845382073</v>
      </c>
      <c r="F206" s="28"/>
      <c r="G206" s="29"/>
      <c r="H206" s="29"/>
      <c r="I206" s="30"/>
      <c r="J206" s="21"/>
      <c r="K206" s="27"/>
      <c r="L206" s="12"/>
    </row>
    <row r="207" spans="1:12" ht="31.5">
      <c r="A207" s="107">
        <v>80150</v>
      </c>
      <c r="B207" s="108" t="s">
        <v>45</v>
      </c>
      <c r="C207" s="185">
        <f>SUM(C208)</f>
        <v>10082</v>
      </c>
      <c r="D207" s="185">
        <f>SUM(D208)</f>
        <v>10079.39</v>
      </c>
      <c r="E207" s="110">
        <f t="shared" si="1"/>
        <v>99.974112279309651</v>
      </c>
      <c r="F207" s="28"/>
      <c r="G207" s="29"/>
      <c r="H207" s="29"/>
      <c r="I207" s="30"/>
      <c r="J207" s="21"/>
      <c r="K207" s="27"/>
      <c r="L207" s="12"/>
    </row>
    <row r="208" spans="1:12" ht="17.25" customHeight="1">
      <c r="A208" s="73"/>
      <c r="B208" s="111" t="s">
        <v>3</v>
      </c>
      <c r="C208" s="142">
        <f>SUM(C210,C213)</f>
        <v>10082</v>
      </c>
      <c r="D208" s="142">
        <f>SUM(D210,D213)</f>
        <v>10079.39</v>
      </c>
      <c r="E208" s="72">
        <f t="shared" si="1"/>
        <v>99.974112279309651</v>
      </c>
      <c r="F208" s="28"/>
      <c r="G208" s="29"/>
      <c r="H208" s="29"/>
      <c r="I208" s="30"/>
      <c r="J208" s="21"/>
      <c r="K208" s="27"/>
      <c r="L208" s="12"/>
    </row>
    <row r="209" spans="1:12" ht="17.25" customHeight="1">
      <c r="A209" s="85"/>
      <c r="B209" s="90" t="s">
        <v>2</v>
      </c>
      <c r="C209" s="148"/>
      <c r="D209" s="148"/>
      <c r="E209" s="88"/>
      <c r="F209" s="28"/>
      <c r="G209" s="29"/>
      <c r="H209" s="29"/>
      <c r="I209" s="30"/>
      <c r="J209" s="21"/>
      <c r="K209" s="27"/>
      <c r="L209" s="12"/>
    </row>
    <row r="210" spans="1:12" ht="17.25" customHeight="1">
      <c r="A210" s="85"/>
      <c r="B210" s="90" t="s">
        <v>1</v>
      </c>
      <c r="C210" s="148">
        <f>SUM(C212)</f>
        <v>1082</v>
      </c>
      <c r="D210" s="148">
        <f>SUM(D212)</f>
        <v>1082</v>
      </c>
      <c r="E210" s="88">
        <f t="shared" si="1"/>
        <v>100</v>
      </c>
      <c r="F210" s="28"/>
      <c r="G210" s="29"/>
      <c r="H210" s="29"/>
      <c r="I210" s="30"/>
      <c r="J210" s="21"/>
      <c r="K210" s="27"/>
      <c r="L210" s="12"/>
    </row>
    <row r="211" spans="1:12" ht="16.5" customHeight="1">
      <c r="A211" s="85"/>
      <c r="B211" s="90" t="s">
        <v>0</v>
      </c>
      <c r="C211" s="148"/>
      <c r="D211" s="100"/>
      <c r="E211" s="88"/>
      <c r="F211" s="28"/>
      <c r="G211" s="29"/>
      <c r="H211" s="29"/>
      <c r="I211" s="30"/>
      <c r="J211" s="21"/>
      <c r="K211" s="27"/>
      <c r="L211" s="12"/>
    </row>
    <row r="212" spans="1:12" ht="16.5" customHeight="1">
      <c r="A212" s="85"/>
      <c r="B212" s="112" t="s">
        <v>25</v>
      </c>
      <c r="C212" s="143">
        <v>1082</v>
      </c>
      <c r="D212" s="143">
        <v>1082</v>
      </c>
      <c r="E212" s="114">
        <f t="shared" si="1"/>
        <v>100</v>
      </c>
      <c r="F212" s="28"/>
      <c r="G212" s="29"/>
      <c r="H212" s="29"/>
      <c r="I212" s="30"/>
      <c r="J212" s="21"/>
      <c r="K212" s="27"/>
      <c r="L212" s="12"/>
    </row>
    <row r="213" spans="1:12" ht="15" customHeight="1">
      <c r="A213" s="136"/>
      <c r="B213" s="144" t="s">
        <v>19</v>
      </c>
      <c r="C213" s="145">
        <v>9000</v>
      </c>
      <c r="D213" s="146">
        <v>8997.39</v>
      </c>
      <c r="E213" s="147">
        <f t="shared" si="1"/>
        <v>99.971000000000004</v>
      </c>
      <c r="F213" s="28"/>
      <c r="G213" s="29"/>
      <c r="H213" s="29"/>
      <c r="I213" s="30"/>
      <c r="J213" s="21"/>
      <c r="K213" s="27"/>
      <c r="L213" s="12"/>
    </row>
    <row r="214" spans="1:12" ht="17.25" hidden="1" customHeight="1">
      <c r="A214" s="85"/>
      <c r="B214" s="90" t="s">
        <v>0</v>
      </c>
      <c r="C214" s="143"/>
      <c r="D214" s="115"/>
      <c r="E214" s="114" t="e">
        <f t="shared" si="1"/>
        <v>#DIV/0!</v>
      </c>
      <c r="F214" s="28"/>
      <c r="G214" s="29"/>
      <c r="H214" s="29"/>
      <c r="I214" s="30"/>
      <c r="J214" s="21"/>
      <c r="K214" s="27"/>
      <c r="L214" s="12"/>
    </row>
    <row r="215" spans="1:12" ht="31.5" hidden="1">
      <c r="A215" s="85"/>
      <c r="B215" s="112" t="s">
        <v>16</v>
      </c>
      <c r="C215" s="143"/>
      <c r="D215" s="115"/>
      <c r="E215" s="114" t="e">
        <f t="shared" si="1"/>
        <v>#DIV/0!</v>
      </c>
      <c r="F215" s="28"/>
      <c r="G215" s="29"/>
      <c r="H215" s="29"/>
      <c r="I215" s="30"/>
      <c r="J215" s="21"/>
      <c r="K215" s="27"/>
      <c r="L215" s="12"/>
    </row>
    <row r="216" spans="1:12" ht="33" customHeight="1">
      <c r="A216" s="96">
        <v>80153</v>
      </c>
      <c r="B216" s="97" t="s">
        <v>83</v>
      </c>
      <c r="C216" s="98">
        <f>SUM(C217)</f>
        <v>673954.45999999973</v>
      </c>
      <c r="D216" s="98">
        <f>SUM(D217)</f>
        <v>632424.07999999973</v>
      </c>
      <c r="E216" s="99">
        <f>SUM(D216/C216)*100</f>
        <v>93.837806192424338</v>
      </c>
      <c r="F216" s="28"/>
      <c r="G216" s="29"/>
      <c r="H216" s="29"/>
      <c r="I216" s="30"/>
      <c r="J216" s="21"/>
      <c r="K216" s="27"/>
      <c r="L216" s="12"/>
    </row>
    <row r="217" spans="1:12" ht="15.75">
      <c r="A217" s="131"/>
      <c r="B217" s="111" t="s">
        <v>3</v>
      </c>
      <c r="C217" s="121">
        <f>SUM(C219,C222)</f>
        <v>673954.45999999973</v>
      </c>
      <c r="D217" s="121">
        <f>SUM(D219,D222)</f>
        <v>632424.07999999973</v>
      </c>
      <c r="E217" s="72">
        <f>SUM(D217/C217)*100</f>
        <v>93.837806192424338</v>
      </c>
      <c r="F217" s="28"/>
      <c r="G217" s="29"/>
      <c r="H217" s="29"/>
      <c r="I217" s="30"/>
      <c r="J217" s="21"/>
      <c r="K217" s="27"/>
      <c r="L217" s="12"/>
    </row>
    <row r="218" spans="1:12" ht="15.75">
      <c r="A218" s="85"/>
      <c r="B218" s="90" t="s">
        <v>2</v>
      </c>
      <c r="C218" s="100"/>
      <c r="D218" s="100"/>
      <c r="E218" s="88"/>
      <c r="F218" s="28"/>
      <c r="G218" s="29"/>
      <c r="H218" s="29"/>
      <c r="I218" s="30"/>
      <c r="J218" s="21"/>
      <c r="K218" s="27"/>
      <c r="L218" s="12"/>
    </row>
    <row r="219" spans="1:12" ht="15.75">
      <c r="A219" s="85"/>
      <c r="B219" s="90" t="s">
        <v>1</v>
      </c>
      <c r="C219" s="100">
        <f>SUM(C221)</f>
        <v>644543.12999999977</v>
      </c>
      <c r="D219" s="100">
        <f>SUM(D221)</f>
        <v>603451.41999999969</v>
      </c>
      <c r="E219" s="88">
        <f>SUM(D219/C219)*100</f>
        <v>93.624676443297119</v>
      </c>
      <c r="F219" s="28"/>
      <c r="G219" s="29"/>
      <c r="H219" s="29"/>
      <c r="I219" s="30"/>
      <c r="J219" s="21"/>
      <c r="K219" s="27"/>
      <c r="L219" s="12"/>
    </row>
    <row r="220" spans="1:12" ht="15.75">
      <c r="A220" s="85"/>
      <c r="B220" s="90" t="s">
        <v>0</v>
      </c>
      <c r="C220" s="100"/>
      <c r="D220" s="100"/>
      <c r="E220" s="88"/>
      <c r="F220" s="28"/>
      <c r="G220" s="29"/>
      <c r="H220" s="29"/>
      <c r="I220" s="30"/>
      <c r="J220" s="21"/>
      <c r="K220" s="27"/>
      <c r="L220" s="12"/>
    </row>
    <row r="221" spans="1:12" ht="15.75">
      <c r="A221" s="171"/>
      <c r="B221" s="112" t="s">
        <v>4</v>
      </c>
      <c r="C221" s="115">
        <v>644543.12999999977</v>
      </c>
      <c r="D221" s="115">
        <v>603451.41999999969</v>
      </c>
      <c r="E221" s="114">
        <f>SUM(D221/C221)*100</f>
        <v>93.624676443297119</v>
      </c>
      <c r="F221" s="28"/>
      <c r="G221" s="29"/>
      <c r="H221" s="29"/>
      <c r="I221" s="30"/>
      <c r="J221" s="21"/>
      <c r="K221" s="27"/>
      <c r="L221" s="12"/>
    </row>
    <row r="222" spans="1:12" ht="15.75">
      <c r="A222" s="85"/>
      <c r="B222" s="90" t="s">
        <v>19</v>
      </c>
      <c r="C222" s="100">
        <v>29411.33</v>
      </c>
      <c r="D222" s="100">
        <v>28972.659999999996</v>
      </c>
      <c r="E222" s="88">
        <f>SUM(D222/C222)*100</f>
        <v>98.508499955629318</v>
      </c>
      <c r="F222" s="28"/>
      <c r="G222" s="29"/>
      <c r="H222" s="29"/>
      <c r="I222" s="30"/>
      <c r="J222" s="21"/>
      <c r="K222" s="27"/>
      <c r="L222" s="12"/>
    </row>
    <row r="223" spans="1:12" s="39" customFormat="1" ht="17.25" customHeight="1">
      <c r="A223" s="81">
        <v>852</v>
      </c>
      <c r="B223" s="89" t="s">
        <v>24</v>
      </c>
      <c r="C223" s="91">
        <f>SUM(C224)</f>
        <v>3156093.7199999997</v>
      </c>
      <c r="D223" s="91">
        <f>SUM(D224)</f>
        <v>3100554.41</v>
      </c>
      <c r="E223" s="84">
        <f t="shared" si="1"/>
        <v>98.240251560083593</v>
      </c>
      <c r="F223" s="34"/>
      <c r="G223" s="35"/>
      <c r="H223" s="35"/>
      <c r="I223" s="20"/>
      <c r="J223" s="36"/>
      <c r="K223" s="37"/>
      <c r="L223" s="38"/>
    </row>
    <row r="224" spans="1:12" ht="15.75" customHeight="1">
      <c r="A224" s="96">
        <v>85295</v>
      </c>
      <c r="B224" s="97" t="s">
        <v>18</v>
      </c>
      <c r="C224" s="98">
        <f>SUM(C225)</f>
        <v>3156093.7199999997</v>
      </c>
      <c r="D224" s="98">
        <f>SUM(D225)</f>
        <v>3100554.41</v>
      </c>
      <c r="E224" s="99">
        <f t="shared" ref="E224:E230" si="5">SUM(D224/C224)*100</f>
        <v>98.240251560083593</v>
      </c>
      <c r="F224" s="28"/>
      <c r="G224" s="29"/>
      <c r="H224" s="29"/>
      <c r="I224" s="30"/>
      <c r="J224" s="21"/>
      <c r="K224" s="27"/>
      <c r="L224" s="12"/>
    </row>
    <row r="225" spans="1:12" s="41" customFormat="1" ht="16.5" customHeight="1">
      <c r="A225" s="131"/>
      <c r="B225" s="111" t="s">
        <v>3</v>
      </c>
      <c r="C225" s="121">
        <f>SUM(C227,C231)</f>
        <v>3156093.7199999997</v>
      </c>
      <c r="D225" s="121">
        <f>SUM(D227,D231)</f>
        <v>3100554.41</v>
      </c>
      <c r="E225" s="72">
        <f t="shared" si="5"/>
        <v>98.240251560083593</v>
      </c>
      <c r="F225" s="43"/>
      <c r="G225" s="44"/>
      <c r="H225" s="44"/>
      <c r="I225" s="45"/>
      <c r="J225" s="46"/>
      <c r="K225" s="47"/>
      <c r="L225" s="48"/>
    </row>
    <row r="226" spans="1:12" ht="17.25" customHeight="1">
      <c r="A226" s="85"/>
      <c r="B226" s="90" t="s">
        <v>2</v>
      </c>
      <c r="C226" s="115"/>
      <c r="D226" s="115"/>
      <c r="E226" s="114"/>
      <c r="F226" s="28"/>
      <c r="G226" s="29"/>
      <c r="H226" s="29"/>
      <c r="I226" s="30"/>
      <c r="J226" s="21"/>
      <c r="K226" s="27"/>
      <c r="L226" s="12"/>
    </row>
    <row r="227" spans="1:12" ht="16.5" customHeight="1">
      <c r="A227" s="85"/>
      <c r="B227" s="90" t="s">
        <v>1</v>
      </c>
      <c r="C227" s="100">
        <f>SUM(C229,C230)</f>
        <v>665093.72</v>
      </c>
      <c r="D227" s="100">
        <f>SUM(D229,D230)</f>
        <v>665093.72</v>
      </c>
      <c r="E227" s="88">
        <f t="shared" si="5"/>
        <v>100</v>
      </c>
      <c r="F227" s="28"/>
      <c r="G227" s="29"/>
      <c r="H227" s="29"/>
      <c r="I227" s="30"/>
      <c r="J227" s="21"/>
      <c r="K227" s="27"/>
      <c r="L227" s="12"/>
    </row>
    <row r="228" spans="1:12" ht="17.25" customHeight="1">
      <c r="A228" s="85"/>
      <c r="B228" s="90" t="s">
        <v>0</v>
      </c>
      <c r="C228" s="115"/>
      <c r="D228" s="115"/>
      <c r="E228" s="114"/>
      <c r="F228" s="28"/>
      <c r="G228" s="29"/>
      <c r="H228" s="29"/>
      <c r="I228" s="30"/>
      <c r="J228" s="21"/>
      <c r="K228" s="27"/>
      <c r="L228" s="12"/>
    </row>
    <row r="229" spans="1:12" ht="17.25" customHeight="1">
      <c r="A229" s="85"/>
      <c r="B229" s="112" t="s">
        <v>25</v>
      </c>
      <c r="C229" s="115">
        <v>27080.639999999999</v>
      </c>
      <c r="D229" s="115">
        <v>27080.639999999999</v>
      </c>
      <c r="E229" s="114">
        <f t="shared" si="5"/>
        <v>100</v>
      </c>
      <c r="F229" s="28"/>
      <c r="G229" s="29"/>
      <c r="H229" s="29"/>
      <c r="I229" s="30"/>
      <c r="J229" s="21"/>
      <c r="K229" s="27"/>
      <c r="L229" s="12"/>
    </row>
    <row r="230" spans="1:12" ht="17.25" customHeight="1">
      <c r="A230" s="85"/>
      <c r="B230" s="112" t="s">
        <v>4</v>
      </c>
      <c r="C230" s="115">
        <v>638013.07999999996</v>
      </c>
      <c r="D230" s="115">
        <v>638013.07999999996</v>
      </c>
      <c r="E230" s="114">
        <f t="shared" si="5"/>
        <v>100</v>
      </c>
      <c r="F230" s="28"/>
      <c r="G230" s="29"/>
      <c r="H230" s="29"/>
      <c r="I230" s="30"/>
      <c r="J230" s="21"/>
      <c r="K230" s="27"/>
      <c r="L230" s="12"/>
    </row>
    <row r="231" spans="1:12" ht="17.25" customHeight="1">
      <c r="A231" s="85"/>
      <c r="B231" s="90" t="s">
        <v>11</v>
      </c>
      <c r="C231" s="100">
        <v>2491000</v>
      </c>
      <c r="D231" s="100">
        <v>2435460.69</v>
      </c>
      <c r="E231" s="88">
        <f t="shared" ref="E231:E301" si="6">SUM(D231/C231)*100</f>
        <v>97.770401043757531</v>
      </c>
      <c r="F231" s="28"/>
      <c r="G231" s="29"/>
      <c r="H231" s="29"/>
      <c r="I231" s="30"/>
      <c r="J231" s="21"/>
      <c r="K231" s="27"/>
      <c r="L231" s="12"/>
    </row>
    <row r="232" spans="1:12" ht="15.75" customHeight="1">
      <c r="A232" s="81">
        <v>853</v>
      </c>
      <c r="B232" s="89" t="s">
        <v>46</v>
      </c>
      <c r="C232" s="91">
        <f>SUM(C233,C240)</f>
        <v>1593307.88</v>
      </c>
      <c r="D232" s="91">
        <f>SUM(D233,D240)</f>
        <v>1488057.07</v>
      </c>
      <c r="E232" s="84">
        <f>SUM(D232/C232)*100</f>
        <v>93.394195100572787</v>
      </c>
      <c r="F232" s="28"/>
      <c r="G232" s="29"/>
      <c r="H232" s="29"/>
      <c r="I232" s="30"/>
      <c r="J232" s="21"/>
      <c r="K232" s="27"/>
      <c r="L232" s="12"/>
    </row>
    <row r="233" spans="1:12" ht="15.75">
      <c r="A233" s="96">
        <v>85321</v>
      </c>
      <c r="B233" s="97" t="s">
        <v>47</v>
      </c>
      <c r="C233" s="98">
        <f>SUM(C234)</f>
        <v>33861</v>
      </c>
      <c r="D233" s="98">
        <f>SUM(D234)</f>
        <v>33800.5</v>
      </c>
      <c r="E233" s="99">
        <f t="shared" si="6"/>
        <v>99.821328371873236</v>
      </c>
      <c r="F233" s="28"/>
      <c r="G233" s="29"/>
      <c r="H233" s="29"/>
      <c r="I233" s="30"/>
      <c r="J233" s="21"/>
      <c r="K233" s="27"/>
      <c r="L233" s="12"/>
    </row>
    <row r="234" spans="1:12" ht="15.75" customHeight="1">
      <c r="A234" s="85"/>
      <c r="B234" s="111" t="s">
        <v>3</v>
      </c>
      <c r="C234" s="121">
        <f>SUM(C236)</f>
        <v>33861</v>
      </c>
      <c r="D234" s="121">
        <f>SUM(D236)</f>
        <v>33800.5</v>
      </c>
      <c r="E234" s="72">
        <f t="shared" si="6"/>
        <v>99.821328371873236</v>
      </c>
      <c r="F234" s="28"/>
      <c r="G234" s="29"/>
      <c r="H234" s="29"/>
      <c r="I234" s="30"/>
      <c r="J234" s="21"/>
      <c r="K234" s="27"/>
      <c r="L234" s="12"/>
    </row>
    <row r="235" spans="1:12" ht="17.25" customHeight="1">
      <c r="A235" s="85"/>
      <c r="B235" s="90" t="s">
        <v>2</v>
      </c>
      <c r="C235" s="100"/>
      <c r="D235" s="100"/>
      <c r="E235" s="88"/>
      <c r="F235" s="28"/>
      <c r="G235" s="29"/>
      <c r="H235" s="29"/>
      <c r="I235" s="30"/>
      <c r="J235" s="21"/>
      <c r="K235" s="27"/>
      <c r="L235" s="12"/>
    </row>
    <row r="236" spans="1:12" ht="17.25" customHeight="1">
      <c r="A236" s="85"/>
      <c r="B236" s="90" t="s">
        <v>1</v>
      </c>
      <c r="C236" s="100">
        <f>SUM(C238:C239)</f>
        <v>33861</v>
      </c>
      <c r="D236" s="100">
        <f>SUM(D238:D239)</f>
        <v>33800.5</v>
      </c>
      <c r="E236" s="88">
        <f t="shared" si="6"/>
        <v>99.821328371873236</v>
      </c>
      <c r="F236" s="28"/>
      <c r="G236" s="29"/>
      <c r="H236" s="29"/>
      <c r="I236" s="30"/>
      <c r="J236" s="21"/>
      <c r="K236" s="27"/>
      <c r="L236" s="12"/>
    </row>
    <row r="237" spans="1:12" ht="17.25" customHeight="1">
      <c r="A237" s="85"/>
      <c r="B237" s="90" t="s">
        <v>0</v>
      </c>
      <c r="C237" s="100"/>
      <c r="D237" s="100"/>
      <c r="E237" s="88"/>
      <c r="F237" s="28"/>
      <c r="G237" s="29"/>
      <c r="H237" s="29"/>
      <c r="I237" s="30"/>
      <c r="J237" s="21"/>
      <c r="K237" s="27"/>
      <c r="L237" s="12"/>
    </row>
    <row r="238" spans="1:12" ht="17.25" customHeight="1">
      <c r="A238" s="85"/>
      <c r="B238" s="112" t="s">
        <v>25</v>
      </c>
      <c r="C238" s="115">
        <v>25331</v>
      </c>
      <c r="D238" s="115">
        <v>25330.5</v>
      </c>
      <c r="E238" s="114">
        <f t="shared" si="6"/>
        <v>99.998026133986031</v>
      </c>
      <c r="F238" s="28"/>
      <c r="G238" s="29"/>
      <c r="H238" s="29"/>
      <c r="I238" s="30"/>
      <c r="J238" s="21"/>
      <c r="K238" s="27"/>
      <c r="L238" s="12"/>
    </row>
    <row r="239" spans="1:12" ht="15.75" customHeight="1">
      <c r="A239" s="123"/>
      <c r="B239" s="124" t="s">
        <v>4</v>
      </c>
      <c r="C239" s="125">
        <v>8530</v>
      </c>
      <c r="D239" s="125">
        <v>8470</v>
      </c>
      <c r="E239" s="126">
        <f t="shared" si="6"/>
        <v>99.296600234466595</v>
      </c>
      <c r="F239" s="28"/>
      <c r="G239" s="29"/>
      <c r="H239" s="29"/>
      <c r="I239" s="30"/>
      <c r="J239" s="21"/>
      <c r="K239" s="27"/>
      <c r="L239" s="12"/>
    </row>
    <row r="240" spans="1:12" ht="17.25" customHeight="1">
      <c r="A240" s="107">
        <v>85395</v>
      </c>
      <c r="B240" s="108" t="s">
        <v>18</v>
      </c>
      <c r="C240" s="109">
        <f>SUM(C241)</f>
        <v>1559446.88</v>
      </c>
      <c r="D240" s="109">
        <f>SUM(D241)</f>
        <v>1454256.57</v>
      </c>
      <c r="E240" s="110">
        <f t="shared" si="6"/>
        <v>93.254639747652078</v>
      </c>
      <c r="F240" s="28"/>
      <c r="G240" s="29"/>
      <c r="H240" s="29"/>
      <c r="I240" s="30"/>
      <c r="J240" s="21"/>
      <c r="K240" s="27"/>
      <c r="L240" s="12"/>
    </row>
    <row r="241" spans="1:12" ht="17.25" customHeight="1">
      <c r="A241" s="85"/>
      <c r="B241" s="111" t="s">
        <v>3</v>
      </c>
      <c r="C241" s="121">
        <f>SUM(C243,C247)</f>
        <v>1559446.88</v>
      </c>
      <c r="D241" s="121">
        <f>SUM(D243,D247)</f>
        <v>1454256.57</v>
      </c>
      <c r="E241" s="72">
        <f t="shared" si="6"/>
        <v>93.254639747652078</v>
      </c>
      <c r="F241" s="28"/>
      <c r="G241" s="29"/>
      <c r="H241" s="29"/>
      <c r="I241" s="30"/>
      <c r="J241" s="21"/>
      <c r="K241" s="27"/>
      <c r="L241" s="12"/>
    </row>
    <row r="242" spans="1:12" ht="17.25" customHeight="1">
      <c r="A242" s="85"/>
      <c r="B242" s="90" t="s">
        <v>2</v>
      </c>
      <c r="C242" s="100"/>
      <c r="D242" s="100"/>
      <c r="E242" s="88"/>
      <c r="F242" s="28"/>
      <c r="G242" s="29"/>
      <c r="H242" s="29"/>
      <c r="I242" s="30"/>
      <c r="J242" s="21"/>
      <c r="K242" s="27"/>
      <c r="L242" s="12"/>
    </row>
    <row r="243" spans="1:12" ht="17.25" customHeight="1">
      <c r="A243" s="85"/>
      <c r="B243" s="90" t="s">
        <v>1</v>
      </c>
      <c r="C243" s="100">
        <f>SUM(C245:C246)</f>
        <v>78346.880000000005</v>
      </c>
      <c r="D243" s="100">
        <f>SUM(D245:D246)</f>
        <v>76846.080000000002</v>
      </c>
      <c r="E243" s="88">
        <f t="shared" si="6"/>
        <v>98.084416380077926</v>
      </c>
      <c r="F243" s="28"/>
      <c r="G243" s="29"/>
      <c r="H243" s="29"/>
      <c r="I243" s="30"/>
      <c r="J243" s="21"/>
      <c r="K243" s="27"/>
      <c r="L243" s="12"/>
    </row>
    <row r="244" spans="1:12" ht="17.25" customHeight="1">
      <c r="A244" s="85"/>
      <c r="B244" s="90" t="s">
        <v>0</v>
      </c>
      <c r="C244" s="100"/>
      <c r="D244" s="100"/>
      <c r="E244" s="88"/>
      <c r="F244" s="28"/>
      <c r="G244" s="29"/>
      <c r="H244" s="29"/>
      <c r="I244" s="30"/>
      <c r="J244" s="21"/>
      <c r="K244" s="27"/>
      <c r="L244" s="12"/>
    </row>
    <row r="245" spans="1:12" ht="17.25" customHeight="1">
      <c r="A245" s="85"/>
      <c r="B245" s="112" t="s">
        <v>25</v>
      </c>
      <c r="C245" s="115">
        <v>78346.880000000005</v>
      </c>
      <c r="D245" s="115">
        <v>76846.080000000002</v>
      </c>
      <c r="E245" s="114">
        <f t="shared" si="6"/>
        <v>98.084416380077926</v>
      </c>
      <c r="F245" s="28"/>
      <c r="G245" s="29"/>
      <c r="H245" s="29"/>
      <c r="I245" s="30"/>
      <c r="J245" s="21"/>
      <c r="K245" s="27"/>
      <c r="L245" s="12"/>
    </row>
    <row r="246" spans="1:12" ht="17.25" hidden="1" customHeight="1">
      <c r="A246" s="85"/>
      <c r="B246" s="112" t="s">
        <v>4</v>
      </c>
      <c r="C246" s="115"/>
      <c r="D246" s="115"/>
      <c r="E246" s="114" t="e">
        <f t="shared" si="6"/>
        <v>#DIV/0!</v>
      </c>
      <c r="F246" s="28"/>
      <c r="G246" s="29"/>
      <c r="H246" s="29"/>
      <c r="I246" s="30"/>
      <c r="J246" s="21"/>
      <c r="K246" s="27"/>
      <c r="L246" s="12"/>
    </row>
    <row r="247" spans="1:12" ht="17.25" customHeight="1">
      <c r="A247" s="123"/>
      <c r="B247" s="149" t="s">
        <v>11</v>
      </c>
      <c r="C247" s="150">
        <v>1481100</v>
      </c>
      <c r="D247" s="150">
        <v>1377410.49</v>
      </c>
      <c r="E247" s="151">
        <f t="shared" si="6"/>
        <v>92.999155357504563</v>
      </c>
      <c r="F247" s="28"/>
      <c r="G247" s="29"/>
      <c r="H247" s="29"/>
      <c r="I247" s="30"/>
      <c r="J247" s="21"/>
      <c r="K247" s="27"/>
      <c r="L247" s="12"/>
    </row>
    <row r="248" spans="1:12" ht="17.25" customHeight="1">
      <c r="A248" s="73">
        <v>854</v>
      </c>
      <c r="B248" s="105" t="s">
        <v>48</v>
      </c>
      <c r="C248" s="106">
        <f>SUM(C249,C256,C260,C270,C280,C288)</f>
        <v>12806799</v>
      </c>
      <c r="D248" s="106">
        <f>SUM(D249,D256,D260,D270,D280,D288)</f>
        <v>12502675.389999999</v>
      </c>
      <c r="E248" s="76">
        <f t="shared" si="6"/>
        <v>97.625295673024922</v>
      </c>
      <c r="F248" s="28"/>
      <c r="G248" s="29"/>
      <c r="H248" s="29"/>
      <c r="I248" s="30"/>
      <c r="J248" s="21"/>
      <c r="K248" s="27"/>
      <c r="L248" s="12"/>
    </row>
    <row r="249" spans="1:12" ht="17.25" customHeight="1">
      <c r="A249" s="96">
        <v>85403</v>
      </c>
      <c r="B249" s="97" t="s">
        <v>49</v>
      </c>
      <c r="C249" s="98">
        <f>SUM(C250)</f>
        <v>102000</v>
      </c>
      <c r="D249" s="98">
        <f>SUM(D250)</f>
        <v>100675.61</v>
      </c>
      <c r="E249" s="99">
        <f t="shared" si="6"/>
        <v>98.701578431372553</v>
      </c>
      <c r="F249" s="28"/>
      <c r="G249" s="29"/>
      <c r="H249" s="29"/>
      <c r="I249" s="30"/>
      <c r="J249" s="21"/>
      <c r="K249" s="27"/>
      <c r="L249" s="12"/>
    </row>
    <row r="250" spans="1:12" ht="17.25" customHeight="1">
      <c r="A250" s="85"/>
      <c r="B250" s="111" t="s">
        <v>3</v>
      </c>
      <c r="C250" s="121">
        <f>SUM(C252)</f>
        <v>102000</v>
      </c>
      <c r="D250" s="121">
        <f>SUM(D252)</f>
        <v>100675.61</v>
      </c>
      <c r="E250" s="72">
        <f t="shared" si="6"/>
        <v>98.701578431372553</v>
      </c>
      <c r="F250" s="28"/>
      <c r="G250" s="29"/>
      <c r="H250" s="29"/>
      <c r="I250" s="30"/>
      <c r="J250" s="21"/>
      <c r="K250" s="27"/>
      <c r="L250" s="12"/>
    </row>
    <row r="251" spans="1:12" ht="17.25" customHeight="1">
      <c r="A251" s="85"/>
      <c r="B251" s="90" t="s">
        <v>2</v>
      </c>
      <c r="C251" s="100"/>
      <c r="D251" s="100"/>
      <c r="E251" s="88"/>
      <c r="F251" s="28"/>
      <c r="G251" s="29"/>
      <c r="H251" s="29"/>
      <c r="I251" s="30"/>
      <c r="J251" s="21"/>
      <c r="K251" s="27"/>
      <c r="L251" s="12"/>
    </row>
    <row r="252" spans="1:12" ht="17.25" customHeight="1">
      <c r="A252" s="85"/>
      <c r="B252" s="90" t="s">
        <v>1</v>
      </c>
      <c r="C252" s="100">
        <f>SUM(C254:C255)</f>
        <v>102000</v>
      </c>
      <c r="D252" s="100">
        <f>SUM(D254:D255)</f>
        <v>100675.61</v>
      </c>
      <c r="E252" s="88">
        <f t="shared" si="6"/>
        <v>98.701578431372553</v>
      </c>
      <c r="F252" s="28"/>
      <c r="G252" s="29"/>
      <c r="H252" s="29"/>
      <c r="I252" s="30"/>
      <c r="J252" s="21"/>
      <c r="K252" s="27"/>
      <c r="L252" s="12"/>
    </row>
    <row r="253" spans="1:12" ht="17.25" customHeight="1">
      <c r="A253" s="85"/>
      <c r="B253" s="90" t="s">
        <v>0</v>
      </c>
      <c r="C253" s="100"/>
      <c r="D253" s="100"/>
      <c r="E253" s="88"/>
      <c r="F253" s="28"/>
      <c r="G253" s="29"/>
      <c r="H253" s="29"/>
      <c r="I253" s="30"/>
      <c r="J253" s="21"/>
      <c r="K253" s="27"/>
      <c r="L253" s="12"/>
    </row>
    <row r="254" spans="1:12" ht="17.25" customHeight="1">
      <c r="A254" s="85"/>
      <c r="B254" s="112" t="s">
        <v>25</v>
      </c>
      <c r="C254" s="115">
        <v>7800</v>
      </c>
      <c r="D254" s="115">
        <v>7799.58</v>
      </c>
      <c r="E254" s="114">
        <f t="shared" si="6"/>
        <v>99.994615384615386</v>
      </c>
      <c r="F254" s="28"/>
      <c r="G254" s="29"/>
      <c r="H254" s="29"/>
      <c r="I254" s="30"/>
      <c r="J254" s="21"/>
      <c r="K254" s="27"/>
      <c r="L254" s="12"/>
    </row>
    <row r="255" spans="1:12" ht="17.25" customHeight="1">
      <c r="A255" s="136"/>
      <c r="B255" s="137" t="s">
        <v>4</v>
      </c>
      <c r="C255" s="138">
        <v>94200</v>
      </c>
      <c r="D255" s="138">
        <v>92876.03</v>
      </c>
      <c r="E255" s="139">
        <f t="shared" si="6"/>
        <v>98.594511677282384</v>
      </c>
      <c r="F255" s="28"/>
      <c r="G255" s="29"/>
      <c r="H255" s="29"/>
      <c r="I255" s="30"/>
      <c r="J255" s="21"/>
      <c r="K255" s="27"/>
      <c r="L255" s="12"/>
    </row>
    <row r="256" spans="1:12" ht="17.25" customHeight="1">
      <c r="A256" s="96">
        <v>85404</v>
      </c>
      <c r="B256" s="97" t="s">
        <v>50</v>
      </c>
      <c r="C256" s="98">
        <f>SUM(C257)</f>
        <v>145200</v>
      </c>
      <c r="D256" s="98">
        <f>SUM(D257)</f>
        <v>145161.24</v>
      </c>
      <c r="E256" s="99">
        <f t="shared" si="6"/>
        <v>99.973305785123955</v>
      </c>
      <c r="F256" s="28"/>
      <c r="G256" s="29"/>
      <c r="H256" s="29"/>
      <c r="I256" s="30"/>
      <c r="J256" s="21"/>
      <c r="K256" s="27"/>
      <c r="L256" s="12"/>
    </row>
    <row r="257" spans="1:12" ht="17.25" customHeight="1">
      <c r="A257" s="85"/>
      <c r="B257" s="111" t="s">
        <v>3</v>
      </c>
      <c r="C257" s="121">
        <f>SUM(C259)</f>
        <v>145200</v>
      </c>
      <c r="D257" s="121">
        <f>SUM(D259)</f>
        <v>145161.24</v>
      </c>
      <c r="E257" s="72">
        <f t="shared" si="6"/>
        <v>99.973305785123955</v>
      </c>
      <c r="F257" s="28"/>
      <c r="G257" s="29"/>
      <c r="H257" s="29"/>
      <c r="I257" s="30"/>
      <c r="J257" s="21"/>
      <c r="K257" s="27"/>
      <c r="L257" s="12"/>
    </row>
    <row r="258" spans="1:12" ht="17.25" customHeight="1">
      <c r="A258" s="85"/>
      <c r="B258" s="90" t="s">
        <v>2</v>
      </c>
      <c r="C258" s="100"/>
      <c r="D258" s="100"/>
      <c r="E258" s="88"/>
      <c r="F258" s="28"/>
      <c r="G258" s="29"/>
      <c r="H258" s="29"/>
      <c r="I258" s="30"/>
      <c r="J258" s="21"/>
      <c r="K258" s="27"/>
      <c r="L258" s="12"/>
    </row>
    <row r="259" spans="1:12" ht="17.25" customHeight="1">
      <c r="A259" s="85"/>
      <c r="B259" s="90" t="s">
        <v>19</v>
      </c>
      <c r="C259" s="100">
        <v>145200</v>
      </c>
      <c r="D259" s="100">
        <v>145161.24</v>
      </c>
      <c r="E259" s="88">
        <f t="shared" si="6"/>
        <v>99.973305785123955</v>
      </c>
      <c r="F259" s="28"/>
      <c r="G259" s="29"/>
      <c r="H259" s="29"/>
      <c r="I259" s="30"/>
      <c r="J259" s="21"/>
      <c r="K259" s="27"/>
      <c r="L259" s="12"/>
    </row>
    <row r="260" spans="1:12" ht="20.25" customHeight="1">
      <c r="A260" s="96">
        <v>85406</v>
      </c>
      <c r="B260" s="97" t="s">
        <v>51</v>
      </c>
      <c r="C260" s="98">
        <f>SUM(C261,C267)</f>
        <v>6380009</v>
      </c>
      <c r="D260" s="98">
        <f>SUM(D261,D267)</f>
        <v>6112398.5199999986</v>
      </c>
      <c r="E260" s="99">
        <f t="shared" si="6"/>
        <v>95.805484286934373</v>
      </c>
      <c r="F260" s="28"/>
      <c r="G260" s="29"/>
      <c r="H260" s="29"/>
      <c r="I260" s="30"/>
      <c r="J260" s="21"/>
      <c r="K260" s="27"/>
      <c r="L260" s="12"/>
    </row>
    <row r="261" spans="1:12" ht="17.25" customHeight="1">
      <c r="A261" s="85"/>
      <c r="B261" s="111" t="s">
        <v>3</v>
      </c>
      <c r="C261" s="121">
        <f>SUM(C263)</f>
        <v>5980009</v>
      </c>
      <c r="D261" s="121">
        <f>SUM(D263)</f>
        <v>5712400.209999999</v>
      </c>
      <c r="E261" s="72">
        <f t="shared" si="6"/>
        <v>95.52494335710864</v>
      </c>
      <c r="F261" s="28"/>
      <c r="G261" s="29"/>
      <c r="H261" s="29"/>
      <c r="I261" s="30"/>
      <c r="J261" s="21"/>
      <c r="K261" s="27"/>
      <c r="L261" s="12"/>
    </row>
    <row r="262" spans="1:12" ht="17.25" customHeight="1">
      <c r="A262" s="85"/>
      <c r="B262" s="90" t="s">
        <v>2</v>
      </c>
      <c r="C262" s="100"/>
      <c r="D262" s="100"/>
      <c r="E262" s="88"/>
      <c r="F262" s="28"/>
      <c r="G262" s="29"/>
      <c r="H262" s="29"/>
      <c r="I262" s="30"/>
      <c r="J262" s="21"/>
      <c r="K262" s="27"/>
      <c r="L262" s="12"/>
    </row>
    <row r="263" spans="1:12" ht="17.25" customHeight="1">
      <c r="A263" s="85"/>
      <c r="B263" s="90" t="s">
        <v>1</v>
      </c>
      <c r="C263" s="100">
        <f>SUM(C265:C266)</f>
        <v>5980009</v>
      </c>
      <c r="D263" s="100">
        <f>SUM(D265:D266)</f>
        <v>5712400.209999999</v>
      </c>
      <c r="E263" s="88">
        <f t="shared" si="6"/>
        <v>95.52494335710864</v>
      </c>
      <c r="F263" s="28"/>
      <c r="G263" s="29"/>
      <c r="H263" s="29"/>
      <c r="I263" s="30"/>
      <c r="J263" s="21"/>
      <c r="K263" s="27"/>
      <c r="L263" s="12"/>
    </row>
    <row r="264" spans="1:12" ht="17.25" customHeight="1">
      <c r="A264" s="85"/>
      <c r="B264" s="90" t="s">
        <v>0</v>
      </c>
      <c r="C264" s="100"/>
      <c r="D264" s="100"/>
      <c r="E264" s="88"/>
      <c r="F264" s="28"/>
      <c r="G264" s="29"/>
      <c r="H264" s="29"/>
      <c r="I264" s="30"/>
      <c r="J264" s="21"/>
      <c r="K264" s="27"/>
      <c r="L264" s="12"/>
    </row>
    <row r="265" spans="1:12" ht="17.25" customHeight="1">
      <c r="A265" s="85"/>
      <c r="B265" s="112" t="s">
        <v>25</v>
      </c>
      <c r="C265" s="115">
        <v>2964229</v>
      </c>
      <c r="D265" s="115">
        <v>2703734.77</v>
      </c>
      <c r="E265" s="114">
        <f t="shared" si="6"/>
        <v>91.212074708128156</v>
      </c>
      <c r="F265" s="28"/>
      <c r="G265" s="29"/>
      <c r="H265" s="29"/>
      <c r="I265" s="30"/>
      <c r="J265" s="21"/>
      <c r="K265" s="27"/>
      <c r="L265" s="12"/>
    </row>
    <row r="266" spans="1:12" ht="17.25" customHeight="1">
      <c r="A266" s="85"/>
      <c r="B266" s="112" t="s">
        <v>4</v>
      </c>
      <c r="C266" s="115">
        <v>3015780</v>
      </c>
      <c r="D266" s="115">
        <v>3008665.4399999995</v>
      </c>
      <c r="E266" s="114">
        <f t="shared" si="6"/>
        <v>99.764088892425818</v>
      </c>
      <c r="F266" s="28"/>
      <c r="G266" s="29"/>
      <c r="H266" s="29"/>
      <c r="I266" s="30"/>
      <c r="J266" s="21"/>
      <c r="K266" s="27"/>
      <c r="L266" s="12"/>
    </row>
    <row r="267" spans="1:12" s="41" customFormat="1" ht="17.25" customHeight="1">
      <c r="A267" s="131"/>
      <c r="B267" s="111" t="s">
        <v>14</v>
      </c>
      <c r="C267" s="121">
        <f>SUM(C269)</f>
        <v>400000</v>
      </c>
      <c r="D267" s="121">
        <f>SUM(D269)</f>
        <v>399998.31</v>
      </c>
      <c r="E267" s="72">
        <f t="shared" ref="E267:E269" si="7">SUM(D267/C267)*100</f>
        <v>99.999577500000001</v>
      </c>
      <c r="F267" s="43"/>
      <c r="G267" s="44"/>
      <c r="H267" s="44"/>
      <c r="I267" s="45"/>
      <c r="J267" s="46"/>
      <c r="K267" s="47"/>
      <c r="L267" s="48"/>
    </row>
    <row r="268" spans="1:12" ht="17.25" customHeight="1">
      <c r="A268" s="85"/>
      <c r="B268" s="90" t="s">
        <v>2</v>
      </c>
      <c r="C268" s="115"/>
      <c r="D268" s="115"/>
      <c r="E268" s="114"/>
      <c r="F268" s="28"/>
      <c r="G268" s="29"/>
      <c r="H268" s="29"/>
      <c r="I268" s="30"/>
      <c r="J268" s="21"/>
      <c r="K268" s="27"/>
      <c r="L268" s="12"/>
    </row>
    <row r="269" spans="1:12" ht="19.5" customHeight="1">
      <c r="A269" s="136"/>
      <c r="B269" s="90" t="s">
        <v>15</v>
      </c>
      <c r="C269" s="146">
        <v>400000</v>
      </c>
      <c r="D269" s="146">
        <v>399998.31</v>
      </c>
      <c r="E269" s="147">
        <f t="shared" si="7"/>
        <v>99.999577500000001</v>
      </c>
      <c r="F269" s="28"/>
      <c r="G269" s="29"/>
      <c r="H269" s="29"/>
      <c r="I269" s="30"/>
      <c r="J269" s="21"/>
      <c r="K269" s="27"/>
      <c r="L269" s="12"/>
    </row>
    <row r="270" spans="1:12" ht="20.25" customHeight="1">
      <c r="A270" s="77">
        <v>85407</v>
      </c>
      <c r="B270" s="132" t="s">
        <v>52</v>
      </c>
      <c r="C270" s="95">
        <f>SUM(C271,C277)</f>
        <v>2889490</v>
      </c>
      <c r="D270" s="95">
        <f>SUM(D271,D277)</f>
        <v>2860241.0999999996</v>
      </c>
      <c r="E270" s="80">
        <f t="shared" si="6"/>
        <v>98.987748703058315</v>
      </c>
      <c r="F270" s="28"/>
      <c r="G270" s="29"/>
      <c r="H270" s="29"/>
      <c r="I270" s="30"/>
      <c r="J270" s="21"/>
      <c r="K270" s="27"/>
      <c r="L270" s="12"/>
    </row>
    <row r="271" spans="1:12" ht="18" customHeight="1">
      <c r="A271" s="127"/>
      <c r="B271" s="133" t="s">
        <v>3</v>
      </c>
      <c r="C271" s="134">
        <f>SUM(C273)</f>
        <v>2709490</v>
      </c>
      <c r="D271" s="134">
        <f>SUM(D273)</f>
        <v>2681408.8199999998</v>
      </c>
      <c r="E271" s="135">
        <f t="shared" si="6"/>
        <v>98.963599053696456</v>
      </c>
      <c r="F271" s="28"/>
      <c r="G271" s="29"/>
      <c r="H271" s="29"/>
      <c r="I271" s="30"/>
      <c r="J271" s="21"/>
      <c r="K271" s="27"/>
      <c r="L271" s="12"/>
    </row>
    <row r="272" spans="1:12" ht="17.25" customHeight="1">
      <c r="A272" s="85"/>
      <c r="B272" s="90" t="s">
        <v>2</v>
      </c>
      <c r="C272" s="100"/>
      <c r="D272" s="100"/>
      <c r="E272" s="88"/>
      <c r="F272" s="28"/>
      <c r="G272" s="29"/>
      <c r="H272" s="29"/>
      <c r="I272" s="30"/>
      <c r="J272" s="21"/>
      <c r="K272" s="27"/>
      <c r="L272" s="12"/>
    </row>
    <row r="273" spans="1:12" ht="17.25" customHeight="1">
      <c r="A273" s="85"/>
      <c r="B273" s="90" t="s">
        <v>1</v>
      </c>
      <c r="C273" s="100">
        <f>SUM(C275:C276)</f>
        <v>2709490</v>
      </c>
      <c r="D273" s="100">
        <f>SUM(D275:D276)</f>
        <v>2681408.8199999998</v>
      </c>
      <c r="E273" s="88">
        <f t="shared" si="6"/>
        <v>98.963599053696456</v>
      </c>
      <c r="F273" s="28"/>
      <c r="G273" s="29"/>
      <c r="H273" s="29"/>
      <c r="I273" s="30"/>
      <c r="J273" s="21"/>
      <c r="K273" s="27"/>
      <c r="L273" s="12"/>
    </row>
    <row r="274" spans="1:12" ht="17.25" customHeight="1">
      <c r="A274" s="85"/>
      <c r="B274" s="90" t="s">
        <v>0</v>
      </c>
      <c r="C274" s="100"/>
      <c r="D274" s="100"/>
      <c r="E274" s="88"/>
      <c r="F274" s="28"/>
      <c r="G274" s="29"/>
      <c r="H274" s="29"/>
      <c r="I274" s="30"/>
      <c r="J274" s="21"/>
      <c r="K274" s="27"/>
      <c r="L274" s="12"/>
    </row>
    <row r="275" spans="1:12" ht="17.25" customHeight="1">
      <c r="A275" s="85"/>
      <c r="B275" s="112" t="s">
        <v>25</v>
      </c>
      <c r="C275" s="115">
        <v>770690</v>
      </c>
      <c r="D275" s="115">
        <v>743651.2</v>
      </c>
      <c r="E275" s="114">
        <f t="shared" si="6"/>
        <v>96.491611413149244</v>
      </c>
      <c r="F275" s="28"/>
      <c r="G275" s="29"/>
      <c r="H275" s="29"/>
      <c r="I275" s="30"/>
      <c r="J275" s="21"/>
      <c r="K275" s="27"/>
      <c r="L275" s="12"/>
    </row>
    <row r="276" spans="1:12" ht="17.25" customHeight="1">
      <c r="A276" s="85"/>
      <c r="B276" s="112" t="s">
        <v>4</v>
      </c>
      <c r="C276" s="115">
        <v>1938800</v>
      </c>
      <c r="D276" s="115">
        <v>1937757.6199999999</v>
      </c>
      <c r="E276" s="114">
        <f t="shared" si="6"/>
        <v>99.946235815968635</v>
      </c>
      <c r="F276" s="28"/>
      <c r="G276" s="29"/>
      <c r="H276" s="29"/>
      <c r="I276" s="30"/>
      <c r="J276" s="21"/>
      <c r="K276" s="27"/>
      <c r="L276" s="12"/>
    </row>
    <row r="277" spans="1:12" ht="17.25" customHeight="1">
      <c r="A277" s="85"/>
      <c r="B277" s="111" t="s">
        <v>14</v>
      </c>
      <c r="C277" s="121">
        <f>SUM(C279)</f>
        <v>180000</v>
      </c>
      <c r="D277" s="121">
        <f>SUM(D279)</f>
        <v>178832.28</v>
      </c>
      <c r="E277" s="72">
        <f t="shared" ref="E277:E279" si="8">SUM(D277/C277)*100</f>
        <v>99.351266666666675</v>
      </c>
      <c r="F277" s="28"/>
      <c r="G277" s="29"/>
      <c r="H277" s="29"/>
      <c r="I277" s="30"/>
      <c r="J277" s="21"/>
      <c r="K277" s="27"/>
      <c r="L277" s="12"/>
    </row>
    <row r="278" spans="1:12" ht="17.25" customHeight="1">
      <c r="A278" s="85"/>
      <c r="B278" s="90" t="s">
        <v>2</v>
      </c>
      <c r="C278" s="115"/>
      <c r="D278" s="115"/>
      <c r="E278" s="114"/>
      <c r="F278" s="28"/>
      <c r="G278" s="29"/>
      <c r="H278" s="29"/>
      <c r="I278" s="30"/>
      <c r="J278" s="21"/>
      <c r="K278" s="27"/>
      <c r="L278" s="12"/>
    </row>
    <row r="279" spans="1:12" ht="17.25" customHeight="1">
      <c r="A279" s="136"/>
      <c r="B279" s="90" t="s">
        <v>15</v>
      </c>
      <c r="C279" s="146">
        <v>180000</v>
      </c>
      <c r="D279" s="146">
        <v>178832.28</v>
      </c>
      <c r="E279" s="147">
        <f t="shared" si="8"/>
        <v>99.351266666666675</v>
      </c>
      <c r="F279" s="28"/>
      <c r="G279" s="29"/>
      <c r="H279" s="29"/>
      <c r="I279" s="30"/>
      <c r="J279" s="21"/>
      <c r="K279" s="27"/>
      <c r="L279" s="12"/>
    </row>
    <row r="280" spans="1:12" ht="17.25" customHeight="1">
      <c r="A280" s="96">
        <v>85410</v>
      </c>
      <c r="B280" s="97" t="s">
        <v>53</v>
      </c>
      <c r="C280" s="98">
        <f>SUM(C281)</f>
        <v>3109670</v>
      </c>
      <c r="D280" s="98">
        <f>SUM(D281)</f>
        <v>3103780.33</v>
      </c>
      <c r="E280" s="99">
        <f t="shared" si="6"/>
        <v>99.810601446455735</v>
      </c>
      <c r="F280" s="28"/>
      <c r="G280" s="29"/>
      <c r="H280" s="29"/>
      <c r="I280" s="30"/>
      <c r="J280" s="21"/>
      <c r="K280" s="27"/>
      <c r="L280" s="12"/>
    </row>
    <row r="281" spans="1:12" ht="17.25" customHeight="1">
      <c r="A281" s="92"/>
      <c r="B281" s="168" t="s">
        <v>3</v>
      </c>
      <c r="C281" s="169">
        <f>SUM(C283,C287)</f>
        <v>3109670</v>
      </c>
      <c r="D281" s="169">
        <f>SUM(D283,D287)</f>
        <v>3103780.33</v>
      </c>
      <c r="E281" s="170">
        <f t="shared" si="6"/>
        <v>99.810601446455735</v>
      </c>
      <c r="F281" s="28"/>
      <c r="G281" s="29"/>
      <c r="H281" s="29"/>
      <c r="I281" s="30"/>
      <c r="J281" s="21"/>
      <c r="K281" s="27"/>
      <c r="L281" s="12"/>
    </row>
    <row r="282" spans="1:12" ht="17.25" customHeight="1">
      <c r="A282" s="85"/>
      <c r="B282" s="90" t="s">
        <v>2</v>
      </c>
      <c r="C282" s="100"/>
      <c r="D282" s="100"/>
      <c r="E282" s="88"/>
      <c r="F282" s="28"/>
      <c r="G282" s="29"/>
      <c r="H282" s="29"/>
      <c r="I282" s="30"/>
      <c r="J282" s="21"/>
      <c r="K282" s="27"/>
      <c r="L282" s="12"/>
    </row>
    <row r="283" spans="1:12" ht="17.25" customHeight="1">
      <c r="A283" s="85"/>
      <c r="B283" s="90" t="s">
        <v>1</v>
      </c>
      <c r="C283" s="100">
        <f>SUM(C285:C286)</f>
        <v>3012400</v>
      </c>
      <c r="D283" s="100">
        <f>SUM(D285:D286)</f>
        <v>3006531.58</v>
      </c>
      <c r="E283" s="88">
        <f t="shared" si="6"/>
        <v>99.805191209666717</v>
      </c>
      <c r="F283" s="28"/>
      <c r="G283" s="29"/>
      <c r="H283" s="29"/>
      <c r="I283" s="30"/>
      <c r="J283" s="21"/>
      <c r="K283" s="27"/>
      <c r="L283" s="12"/>
    </row>
    <row r="284" spans="1:12" ht="17.25" customHeight="1">
      <c r="A284" s="85"/>
      <c r="B284" s="90" t="s">
        <v>0</v>
      </c>
      <c r="C284" s="100"/>
      <c r="D284" s="100"/>
      <c r="E284" s="88"/>
      <c r="F284" s="28"/>
      <c r="G284" s="29"/>
      <c r="H284" s="29"/>
      <c r="I284" s="30"/>
      <c r="J284" s="21"/>
      <c r="K284" s="27"/>
      <c r="L284" s="12"/>
    </row>
    <row r="285" spans="1:12" ht="17.25" customHeight="1">
      <c r="A285" s="85"/>
      <c r="B285" s="112" t="s">
        <v>25</v>
      </c>
      <c r="C285" s="115">
        <v>534510</v>
      </c>
      <c r="D285" s="115">
        <v>533778.84</v>
      </c>
      <c r="E285" s="114">
        <f t="shared" si="6"/>
        <v>99.863209294494013</v>
      </c>
      <c r="F285" s="28"/>
      <c r="G285" s="29"/>
      <c r="H285" s="29"/>
      <c r="I285" s="30"/>
      <c r="J285" s="21"/>
      <c r="K285" s="27"/>
      <c r="L285" s="12"/>
    </row>
    <row r="286" spans="1:12" ht="17.25" customHeight="1">
      <c r="A286" s="85"/>
      <c r="B286" s="112" t="s">
        <v>4</v>
      </c>
      <c r="C286" s="115">
        <v>2477890</v>
      </c>
      <c r="D286" s="115">
        <v>2472752.7400000002</v>
      </c>
      <c r="E286" s="114">
        <f t="shared" si="6"/>
        <v>99.792676026780853</v>
      </c>
      <c r="F286" s="28"/>
      <c r="G286" s="29"/>
      <c r="H286" s="29"/>
      <c r="I286" s="30"/>
      <c r="J286" s="21"/>
      <c r="K286" s="27"/>
      <c r="L286" s="12"/>
    </row>
    <row r="287" spans="1:12" ht="17.25" customHeight="1">
      <c r="A287" s="136"/>
      <c r="B287" s="144" t="s">
        <v>19</v>
      </c>
      <c r="C287" s="146">
        <v>97270</v>
      </c>
      <c r="D287" s="146">
        <v>97248.75</v>
      </c>
      <c r="E287" s="147">
        <f t="shared" si="6"/>
        <v>99.978153593091392</v>
      </c>
      <c r="F287" s="28"/>
      <c r="G287" s="29"/>
      <c r="H287" s="29"/>
      <c r="I287" s="30"/>
      <c r="J287" s="21"/>
      <c r="K287" s="27"/>
      <c r="L287" s="12"/>
    </row>
    <row r="288" spans="1:12" ht="17.25" customHeight="1">
      <c r="A288" s="96">
        <v>85419</v>
      </c>
      <c r="B288" s="97" t="s">
        <v>54</v>
      </c>
      <c r="C288" s="98">
        <f>SUM(C289)</f>
        <v>180430</v>
      </c>
      <c r="D288" s="98">
        <f>SUM(D289)</f>
        <v>180418.59</v>
      </c>
      <c r="E288" s="99">
        <f t="shared" si="6"/>
        <v>99.993676217923849</v>
      </c>
      <c r="F288" s="28"/>
      <c r="G288" s="29"/>
      <c r="H288" s="29"/>
      <c r="I288" s="30"/>
      <c r="J288" s="21"/>
      <c r="K288" s="27"/>
      <c r="L288" s="12"/>
    </row>
    <row r="289" spans="1:12" ht="17.25" customHeight="1">
      <c r="A289" s="85"/>
      <c r="B289" s="111" t="s">
        <v>3</v>
      </c>
      <c r="C289" s="121">
        <f>SUM(C291)</f>
        <v>180430</v>
      </c>
      <c r="D289" s="121">
        <f>SUM(D291)</f>
        <v>180418.59</v>
      </c>
      <c r="E289" s="72">
        <f t="shared" si="6"/>
        <v>99.993676217923849</v>
      </c>
      <c r="F289" s="28"/>
      <c r="G289" s="29"/>
      <c r="H289" s="29"/>
      <c r="I289" s="30"/>
      <c r="J289" s="21"/>
      <c r="K289" s="27"/>
      <c r="L289" s="12"/>
    </row>
    <row r="290" spans="1:12" ht="17.25" customHeight="1">
      <c r="A290" s="85"/>
      <c r="B290" s="90" t="s">
        <v>2</v>
      </c>
      <c r="C290" s="100"/>
      <c r="D290" s="100"/>
      <c r="E290" s="88"/>
      <c r="F290" s="28"/>
      <c r="G290" s="29"/>
      <c r="H290" s="29"/>
      <c r="I290" s="30"/>
      <c r="J290" s="21"/>
      <c r="K290" s="27"/>
      <c r="L290" s="12"/>
    </row>
    <row r="291" spans="1:12" ht="17.25" customHeight="1">
      <c r="A291" s="123"/>
      <c r="B291" s="149" t="s">
        <v>19</v>
      </c>
      <c r="C291" s="150">
        <v>180430</v>
      </c>
      <c r="D291" s="150">
        <v>180418.59</v>
      </c>
      <c r="E291" s="151">
        <f t="shared" si="6"/>
        <v>99.993676217923849</v>
      </c>
      <c r="F291" s="28"/>
      <c r="G291" s="29"/>
      <c r="H291" s="29"/>
      <c r="I291" s="30"/>
      <c r="J291" s="21"/>
      <c r="K291" s="27"/>
      <c r="L291" s="12"/>
    </row>
    <row r="292" spans="1:12" ht="17.25" customHeight="1">
      <c r="A292" s="81">
        <v>855</v>
      </c>
      <c r="B292" s="89" t="s">
        <v>55</v>
      </c>
      <c r="C292" s="91">
        <f>SUM(C293,C301,C305,C313)</f>
        <v>10852213.129999999</v>
      </c>
      <c r="D292" s="91">
        <f>SUM(D293,D301,D305,D313)</f>
        <v>10811081.219999999</v>
      </c>
      <c r="E292" s="84">
        <f t="shared" si="6"/>
        <v>99.620981365669138</v>
      </c>
      <c r="F292" s="28"/>
      <c r="G292" s="29"/>
      <c r="H292" s="29"/>
      <c r="I292" s="30"/>
      <c r="J292" s="21"/>
      <c r="K292" s="27"/>
      <c r="L292" s="12"/>
    </row>
    <row r="293" spans="1:12" ht="39" customHeight="1">
      <c r="A293" s="96">
        <v>85502</v>
      </c>
      <c r="B293" s="97" t="s">
        <v>56</v>
      </c>
      <c r="C293" s="98">
        <f>SUM(C294)</f>
        <v>8602460</v>
      </c>
      <c r="D293" s="98">
        <f>SUM(D294)</f>
        <v>8572392.5700000003</v>
      </c>
      <c r="E293" s="99">
        <f t="shared" si="6"/>
        <v>99.650478700278768</v>
      </c>
      <c r="F293" s="28"/>
      <c r="G293" s="29"/>
      <c r="H293" s="29"/>
      <c r="I293" s="30"/>
      <c r="J293" s="21"/>
      <c r="K293" s="27"/>
      <c r="L293" s="12"/>
    </row>
    <row r="294" spans="1:12" ht="17.25" customHeight="1">
      <c r="A294" s="85"/>
      <c r="B294" s="111" t="s">
        <v>3</v>
      </c>
      <c r="C294" s="121">
        <f>SUM(C296,C300)</f>
        <v>8602460</v>
      </c>
      <c r="D294" s="121">
        <f>SUM(D296,D300)</f>
        <v>8572392.5700000003</v>
      </c>
      <c r="E294" s="72">
        <f t="shared" si="6"/>
        <v>99.650478700278768</v>
      </c>
      <c r="F294" s="28"/>
      <c r="G294" s="29"/>
      <c r="H294" s="29"/>
      <c r="I294" s="30"/>
      <c r="J294" s="21"/>
      <c r="K294" s="27"/>
      <c r="L294" s="12"/>
    </row>
    <row r="295" spans="1:12" ht="17.25" customHeight="1">
      <c r="A295" s="85"/>
      <c r="B295" s="90" t="s">
        <v>2</v>
      </c>
      <c r="C295" s="100"/>
      <c r="D295" s="100"/>
      <c r="E295" s="88"/>
      <c r="F295" s="28"/>
      <c r="G295" s="29"/>
      <c r="H295" s="29"/>
      <c r="I295" s="30"/>
      <c r="J295" s="21"/>
      <c r="K295" s="27"/>
      <c r="L295" s="12"/>
    </row>
    <row r="296" spans="1:12" ht="17.25" customHeight="1">
      <c r="A296" s="85"/>
      <c r="B296" s="90" t="s">
        <v>1</v>
      </c>
      <c r="C296" s="100">
        <f>SUM(C298:C299)</f>
        <v>953100</v>
      </c>
      <c r="D296" s="100">
        <f>SUM(D298:D299)</f>
        <v>952097.72</v>
      </c>
      <c r="E296" s="88">
        <f t="shared" si="6"/>
        <v>99.894839995803167</v>
      </c>
      <c r="F296" s="28"/>
      <c r="G296" s="29"/>
      <c r="H296" s="29"/>
      <c r="I296" s="30"/>
      <c r="J296" s="21"/>
      <c r="K296" s="27"/>
      <c r="L296" s="12"/>
    </row>
    <row r="297" spans="1:12" ht="17.25" customHeight="1">
      <c r="A297" s="85"/>
      <c r="B297" s="90" t="s">
        <v>0</v>
      </c>
      <c r="C297" s="100"/>
      <c r="D297" s="100"/>
      <c r="E297" s="88"/>
      <c r="F297" s="28"/>
      <c r="G297" s="29"/>
      <c r="H297" s="29"/>
      <c r="I297" s="30"/>
      <c r="J297" s="21"/>
      <c r="K297" s="27"/>
      <c r="L297" s="12"/>
    </row>
    <row r="298" spans="1:12" ht="17.25" customHeight="1">
      <c r="A298" s="85"/>
      <c r="B298" s="112" t="s">
        <v>25</v>
      </c>
      <c r="C298" s="115">
        <v>210000</v>
      </c>
      <c r="D298" s="115">
        <v>210000</v>
      </c>
      <c r="E298" s="114">
        <f t="shared" si="6"/>
        <v>100</v>
      </c>
      <c r="F298" s="28"/>
      <c r="G298" s="29"/>
      <c r="H298" s="29"/>
      <c r="I298" s="30"/>
      <c r="J298" s="21"/>
      <c r="K298" s="27"/>
      <c r="L298" s="12"/>
    </row>
    <row r="299" spans="1:12" ht="17.25" customHeight="1">
      <c r="A299" s="85"/>
      <c r="B299" s="112" t="s">
        <v>4</v>
      </c>
      <c r="C299" s="115">
        <v>743100</v>
      </c>
      <c r="D299" s="115">
        <v>742097.72</v>
      </c>
      <c r="E299" s="114">
        <f t="shared" si="6"/>
        <v>99.865121787108052</v>
      </c>
      <c r="F299" s="28"/>
      <c r="G299" s="29"/>
      <c r="H299" s="29"/>
      <c r="I299" s="30"/>
      <c r="J299" s="21"/>
      <c r="K299" s="27"/>
      <c r="L299" s="12"/>
    </row>
    <row r="300" spans="1:12" ht="16.5" customHeight="1">
      <c r="A300" s="123"/>
      <c r="B300" s="149" t="s">
        <v>11</v>
      </c>
      <c r="C300" s="150">
        <v>7649360</v>
      </c>
      <c r="D300" s="150">
        <v>7620294.8499999996</v>
      </c>
      <c r="E300" s="151">
        <f t="shared" si="6"/>
        <v>99.620031610487672</v>
      </c>
      <c r="F300" s="28"/>
      <c r="G300" s="29"/>
      <c r="H300" s="29"/>
      <c r="I300" s="30"/>
      <c r="J300" s="21"/>
      <c r="K300" s="27"/>
      <c r="L300" s="12"/>
    </row>
    <row r="301" spans="1:12" ht="17.25" customHeight="1">
      <c r="A301" s="107">
        <v>85508</v>
      </c>
      <c r="B301" s="108" t="s">
        <v>57</v>
      </c>
      <c r="C301" s="109">
        <f>SUM(C302)</f>
        <v>87036.25</v>
      </c>
      <c r="D301" s="109">
        <f>SUM(D302)</f>
        <v>86340.25</v>
      </c>
      <c r="E301" s="110">
        <f t="shared" si="6"/>
        <v>99.200333194502292</v>
      </c>
      <c r="F301" s="28"/>
      <c r="G301" s="29"/>
      <c r="H301" s="29"/>
      <c r="I301" s="30"/>
      <c r="J301" s="21"/>
      <c r="K301" s="27"/>
      <c r="L301" s="12"/>
    </row>
    <row r="302" spans="1:12" ht="17.25" customHeight="1">
      <c r="A302" s="85"/>
      <c r="B302" s="111" t="s">
        <v>3</v>
      </c>
      <c r="C302" s="121">
        <f>SUM(C304)</f>
        <v>87036.25</v>
      </c>
      <c r="D302" s="121">
        <f>SUM(D304)</f>
        <v>86340.25</v>
      </c>
      <c r="E302" s="72">
        <f t="shared" ref="E302:E338" si="9">SUM(D302/C302)*100</f>
        <v>99.200333194502292</v>
      </c>
      <c r="F302" s="28"/>
      <c r="G302" s="29"/>
      <c r="H302" s="29"/>
      <c r="I302" s="30"/>
      <c r="J302" s="21"/>
      <c r="K302" s="27"/>
      <c r="L302" s="12"/>
    </row>
    <row r="303" spans="1:12" ht="17.25" customHeight="1">
      <c r="A303" s="85"/>
      <c r="B303" s="90" t="s">
        <v>2</v>
      </c>
      <c r="C303" s="100"/>
      <c r="D303" s="100"/>
      <c r="E303" s="88"/>
      <c r="F303" s="28"/>
      <c r="G303" s="29"/>
      <c r="H303" s="29"/>
      <c r="I303" s="30"/>
      <c r="J303" s="21"/>
      <c r="K303" s="27"/>
      <c r="L303" s="12"/>
    </row>
    <row r="304" spans="1:12" ht="17.25" customHeight="1">
      <c r="A304" s="85"/>
      <c r="B304" s="90" t="s">
        <v>11</v>
      </c>
      <c r="C304" s="100">
        <v>87036.25</v>
      </c>
      <c r="D304" s="100">
        <v>86340.25</v>
      </c>
      <c r="E304" s="88">
        <f t="shared" si="9"/>
        <v>99.200333194502292</v>
      </c>
      <c r="F304" s="28"/>
      <c r="G304" s="29"/>
      <c r="H304" s="29"/>
      <c r="I304" s="30"/>
      <c r="J304" s="21"/>
      <c r="K304" s="27"/>
      <c r="L304" s="12"/>
    </row>
    <row r="305" spans="1:12" ht="17.25" customHeight="1">
      <c r="A305" s="96">
        <v>85510</v>
      </c>
      <c r="B305" s="97" t="s">
        <v>58</v>
      </c>
      <c r="C305" s="98">
        <f>SUM(C306)</f>
        <v>1947825.88</v>
      </c>
      <c r="D305" s="98">
        <f>SUM(D306)</f>
        <v>1947825.88</v>
      </c>
      <c r="E305" s="99">
        <f t="shared" si="9"/>
        <v>100</v>
      </c>
      <c r="F305" s="28"/>
      <c r="G305" s="29"/>
      <c r="H305" s="29"/>
      <c r="I305" s="30"/>
      <c r="J305" s="21"/>
      <c r="K305" s="27"/>
      <c r="L305" s="12"/>
    </row>
    <row r="306" spans="1:12" ht="17.25" customHeight="1">
      <c r="A306" s="85"/>
      <c r="B306" s="111" t="s">
        <v>3</v>
      </c>
      <c r="C306" s="121">
        <f>SUM(C308,C312)</f>
        <v>1947825.88</v>
      </c>
      <c r="D306" s="121">
        <f>SUM(D308,D312)</f>
        <v>1947825.88</v>
      </c>
      <c r="E306" s="72">
        <f t="shared" si="9"/>
        <v>100</v>
      </c>
      <c r="F306" s="28"/>
      <c r="G306" s="29"/>
      <c r="H306" s="29"/>
      <c r="I306" s="30"/>
      <c r="J306" s="21"/>
      <c r="K306" s="27"/>
      <c r="L306" s="12"/>
    </row>
    <row r="307" spans="1:12" ht="17.25" customHeight="1">
      <c r="A307" s="85"/>
      <c r="B307" s="90" t="s">
        <v>2</v>
      </c>
      <c r="C307" s="100"/>
      <c r="D307" s="100"/>
      <c r="E307" s="88"/>
      <c r="F307" s="28"/>
      <c r="G307" s="29"/>
      <c r="H307" s="29"/>
      <c r="I307" s="30"/>
      <c r="J307" s="21"/>
      <c r="K307" s="27"/>
      <c r="L307" s="12"/>
    </row>
    <row r="308" spans="1:12" ht="17.25" customHeight="1">
      <c r="A308" s="85"/>
      <c r="B308" s="90" t="s">
        <v>1</v>
      </c>
      <c r="C308" s="100">
        <f>SUM(C310:C311)</f>
        <v>1672043.9</v>
      </c>
      <c r="D308" s="100">
        <f>SUM(D310:D311)</f>
        <v>1672043.9</v>
      </c>
      <c r="E308" s="88">
        <f t="shared" si="9"/>
        <v>100</v>
      </c>
      <c r="F308" s="28"/>
      <c r="G308" s="29"/>
      <c r="H308" s="29"/>
      <c r="I308" s="30"/>
      <c r="J308" s="21"/>
      <c r="K308" s="27"/>
      <c r="L308" s="12"/>
    </row>
    <row r="309" spans="1:12" ht="17.25" customHeight="1">
      <c r="A309" s="85"/>
      <c r="B309" s="90" t="s">
        <v>0</v>
      </c>
      <c r="C309" s="100"/>
      <c r="D309" s="100"/>
      <c r="E309" s="88"/>
      <c r="F309" s="28"/>
      <c r="G309" s="29"/>
      <c r="H309" s="29"/>
      <c r="I309" s="30"/>
      <c r="J309" s="21"/>
      <c r="K309" s="27"/>
      <c r="L309" s="12"/>
    </row>
    <row r="310" spans="1:12" ht="17.25" customHeight="1">
      <c r="A310" s="85"/>
      <c r="B310" s="112" t="s">
        <v>25</v>
      </c>
      <c r="C310" s="115">
        <v>1290497.48</v>
      </c>
      <c r="D310" s="115">
        <v>1290497.48</v>
      </c>
      <c r="E310" s="114">
        <f t="shared" si="9"/>
        <v>100</v>
      </c>
      <c r="F310" s="28"/>
      <c r="G310" s="29"/>
      <c r="H310" s="29"/>
      <c r="I310" s="30"/>
      <c r="J310" s="21"/>
      <c r="K310" s="27"/>
      <c r="L310" s="12"/>
    </row>
    <row r="311" spans="1:12" ht="17.25" customHeight="1">
      <c r="A311" s="85"/>
      <c r="B311" s="112" t="s">
        <v>4</v>
      </c>
      <c r="C311" s="115">
        <v>381546.42000000004</v>
      </c>
      <c r="D311" s="115">
        <v>381546.42000000004</v>
      </c>
      <c r="E311" s="114">
        <f t="shared" si="9"/>
        <v>100</v>
      </c>
      <c r="F311" s="28"/>
      <c r="G311" s="29"/>
      <c r="H311" s="29"/>
      <c r="I311" s="30"/>
      <c r="J311" s="21"/>
      <c r="K311" s="27"/>
      <c r="L311" s="12"/>
    </row>
    <row r="312" spans="1:12" ht="16.5" customHeight="1">
      <c r="A312" s="136"/>
      <c r="B312" s="144" t="s">
        <v>19</v>
      </c>
      <c r="C312" s="146">
        <v>275781.98</v>
      </c>
      <c r="D312" s="146">
        <v>275781.98</v>
      </c>
      <c r="E312" s="147">
        <f t="shared" si="9"/>
        <v>100</v>
      </c>
      <c r="F312" s="28"/>
      <c r="G312" s="29"/>
      <c r="H312" s="29"/>
      <c r="I312" s="30"/>
      <c r="J312" s="21"/>
      <c r="K312" s="27"/>
      <c r="L312" s="12"/>
    </row>
    <row r="313" spans="1:12" ht="31.5">
      <c r="A313" s="96">
        <v>85513</v>
      </c>
      <c r="B313" s="97" t="s">
        <v>59</v>
      </c>
      <c r="C313" s="98">
        <f>SUM(C314)</f>
        <v>214891</v>
      </c>
      <c r="D313" s="98">
        <f>SUM(D314)</f>
        <v>204522.52</v>
      </c>
      <c r="E313" s="99">
        <f t="shared" si="9"/>
        <v>95.175005002536167</v>
      </c>
      <c r="F313" s="28"/>
      <c r="G313" s="29"/>
      <c r="H313" s="29"/>
      <c r="I313" s="30"/>
      <c r="J313" s="21"/>
      <c r="K313" s="27"/>
      <c r="L313" s="12"/>
    </row>
    <row r="314" spans="1:12" ht="16.5" customHeight="1">
      <c r="A314" s="85"/>
      <c r="B314" s="111" t="s">
        <v>3</v>
      </c>
      <c r="C314" s="121">
        <f>SUM(C316)</f>
        <v>214891</v>
      </c>
      <c r="D314" s="121">
        <f>SUM(D316)</f>
        <v>204522.52</v>
      </c>
      <c r="E314" s="72">
        <f t="shared" si="9"/>
        <v>95.175005002536167</v>
      </c>
      <c r="F314" s="28"/>
      <c r="G314" s="29"/>
      <c r="H314" s="29"/>
      <c r="I314" s="30"/>
      <c r="J314" s="21"/>
      <c r="K314" s="27"/>
      <c r="L314" s="12"/>
    </row>
    <row r="315" spans="1:12" ht="16.5" customHeight="1">
      <c r="A315" s="85"/>
      <c r="B315" s="90" t="s">
        <v>2</v>
      </c>
      <c r="C315" s="100"/>
      <c r="D315" s="100"/>
      <c r="E315" s="88"/>
      <c r="F315" s="28"/>
      <c r="G315" s="29"/>
      <c r="H315" s="29"/>
      <c r="I315" s="30"/>
      <c r="J315" s="21"/>
      <c r="K315" s="27"/>
      <c r="L315" s="12"/>
    </row>
    <row r="316" spans="1:12" ht="16.5" customHeight="1">
      <c r="A316" s="85"/>
      <c r="B316" s="90" t="s">
        <v>1</v>
      </c>
      <c r="C316" s="100">
        <f>SUM(C318)</f>
        <v>214891</v>
      </c>
      <c r="D316" s="100">
        <f>SUM(D318)</f>
        <v>204522.52</v>
      </c>
      <c r="E316" s="88">
        <f t="shared" si="9"/>
        <v>95.175005002536167</v>
      </c>
      <c r="F316" s="28"/>
      <c r="G316" s="29"/>
      <c r="H316" s="29"/>
      <c r="I316" s="30"/>
      <c r="J316" s="21"/>
      <c r="K316" s="27"/>
      <c r="L316" s="12"/>
    </row>
    <row r="317" spans="1:12" ht="16.5" customHeight="1">
      <c r="A317" s="85"/>
      <c r="B317" s="90" t="s">
        <v>0</v>
      </c>
      <c r="C317" s="100"/>
      <c r="D317" s="100"/>
      <c r="E317" s="88"/>
      <c r="F317" s="28"/>
      <c r="G317" s="29"/>
      <c r="H317" s="29"/>
      <c r="I317" s="30"/>
      <c r="J317" s="21"/>
      <c r="K317" s="27"/>
      <c r="L317" s="12"/>
    </row>
    <row r="318" spans="1:12" ht="17.25" customHeight="1">
      <c r="A318" s="123"/>
      <c r="B318" s="124" t="s">
        <v>4</v>
      </c>
      <c r="C318" s="125">
        <v>214891</v>
      </c>
      <c r="D318" s="125">
        <v>204522.52</v>
      </c>
      <c r="E318" s="126">
        <f t="shared" si="9"/>
        <v>95.175005002536167</v>
      </c>
      <c r="F318" s="28"/>
      <c r="G318" s="29"/>
      <c r="H318" s="29"/>
      <c r="I318" s="30"/>
      <c r="J318" s="21"/>
      <c r="K318" s="27"/>
      <c r="L318" s="12"/>
    </row>
    <row r="319" spans="1:12" ht="17.25" hidden="1" customHeight="1">
      <c r="A319" s="73">
        <v>900</v>
      </c>
      <c r="B319" s="105" t="s">
        <v>5</v>
      </c>
      <c r="C319" s="106">
        <f>SUM(C320)</f>
        <v>0</v>
      </c>
      <c r="D319" s="106">
        <f>SUM(D320)</f>
        <v>0</v>
      </c>
      <c r="E319" s="76" t="e">
        <f t="shared" si="9"/>
        <v>#DIV/0!</v>
      </c>
      <c r="F319" s="28"/>
      <c r="G319" s="29"/>
      <c r="H319" s="29"/>
      <c r="I319" s="30"/>
      <c r="J319" s="21"/>
      <c r="K319" s="27"/>
      <c r="L319" s="12"/>
    </row>
    <row r="320" spans="1:12" ht="17.25" hidden="1" customHeight="1">
      <c r="A320" s="96">
        <v>90003</v>
      </c>
      <c r="B320" s="97" t="s">
        <v>60</v>
      </c>
      <c r="C320" s="98">
        <f>SUM(C321)</f>
        <v>0</v>
      </c>
      <c r="D320" s="98">
        <f>SUM(D321)</f>
        <v>0</v>
      </c>
      <c r="E320" s="99" t="e">
        <f t="shared" si="9"/>
        <v>#DIV/0!</v>
      </c>
      <c r="F320" s="28"/>
      <c r="G320" s="29"/>
      <c r="H320" s="29"/>
      <c r="I320" s="30"/>
      <c r="J320" s="21"/>
      <c r="K320" s="27"/>
      <c r="L320" s="12"/>
    </row>
    <row r="321" spans="1:12" ht="17.25" hidden="1" customHeight="1">
      <c r="A321" s="85"/>
      <c r="B321" s="111" t="s">
        <v>3</v>
      </c>
      <c r="C321" s="121">
        <f>SUM(C323)</f>
        <v>0</v>
      </c>
      <c r="D321" s="121">
        <f>SUM(D323)</f>
        <v>0</v>
      </c>
      <c r="E321" s="72" t="e">
        <f t="shared" si="9"/>
        <v>#DIV/0!</v>
      </c>
      <c r="F321" s="28"/>
      <c r="G321" s="29"/>
      <c r="H321" s="29"/>
      <c r="I321" s="30"/>
      <c r="J321" s="21"/>
      <c r="K321" s="27"/>
      <c r="L321" s="12"/>
    </row>
    <row r="322" spans="1:12" ht="17.25" hidden="1" customHeight="1">
      <c r="A322" s="85"/>
      <c r="B322" s="90" t="s">
        <v>2</v>
      </c>
      <c r="C322" s="100"/>
      <c r="D322" s="100"/>
      <c r="E322" s="88"/>
      <c r="F322" s="28"/>
      <c r="G322" s="29"/>
      <c r="H322" s="29"/>
      <c r="I322" s="30"/>
      <c r="J322" s="21"/>
      <c r="K322" s="27"/>
      <c r="L322" s="12"/>
    </row>
    <row r="323" spans="1:12" ht="17.25" hidden="1" customHeight="1">
      <c r="A323" s="85"/>
      <c r="B323" s="90" t="s">
        <v>1</v>
      </c>
      <c r="C323" s="100">
        <f>SUM(C325)</f>
        <v>0</v>
      </c>
      <c r="D323" s="100">
        <f>SUM(D325)</f>
        <v>0</v>
      </c>
      <c r="E323" s="88" t="e">
        <f t="shared" si="9"/>
        <v>#DIV/0!</v>
      </c>
      <c r="F323" s="28"/>
      <c r="G323" s="29"/>
      <c r="H323" s="29"/>
      <c r="I323" s="30"/>
      <c r="J323" s="21"/>
      <c r="K323" s="27"/>
      <c r="L323" s="12"/>
    </row>
    <row r="324" spans="1:12" ht="17.25" hidden="1" customHeight="1">
      <c r="A324" s="85"/>
      <c r="B324" s="90" t="s">
        <v>0</v>
      </c>
      <c r="C324" s="100"/>
      <c r="D324" s="100"/>
      <c r="E324" s="88"/>
      <c r="F324" s="28"/>
      <c r="G324" s="29"/>
      <c r="H324" s="29"/>
      <c r="I324" s="30"/>
      <c r="J324" s="21"/>
      <c r="K324" s="27"/>
      <c r="L324" s="12"/>
    </row>
    <row r="325" spans="1:12" ht="17.25" hidden="1" customHeight="1">
      <c r="A325" s="123"/>
      <c r="B325" s="124" t="s">
        <v>4</v>
      </c>
      <c r="C325" s="125"/>
      <c r="D325" s="125"/>
      <c r="E325" s="126" t="e">
        <f t="shared" si="9"/>
        <v>#DIV/0!</v>
      </c>
      <c r="F325" s="28"/>
      <c r="G325" s="29"/>
      <c r="H325" s="29"/>
      <c r="I325" s="30"/>
      <c r="J325" s="21"/>
      <c r="K325" s="27"/>
      <c r="L325" s="12"/>
    </row>
    <row r="326" spans="1:12" ht="16.5" hidden="1" customHeight="1">
      <c r="A326" s="73">
        <v>921</v>
      </c>
      <c r="B326" s="105" t="s">
        <v>29</v>
      </c>
      <c r="C326" s="106">
        <f>SUM(C327)</f>
        <v>0</v>
      </c>
      <c r="D326" s="106">
        <f>SUM(D327)</f>
        <v>0</v>
      </c>
      <c r="E326" s="76" t="e">
        <f t="shared" si="9"/>
        <v>#DIV/0!</v>
      </c>
      <c r="F326" s="28"/>
      <c r="G326" s="29"/>
      <c r="H326" s="29"/>
      <c r="I326" s="30"/>
      <c r="J326" s="21"/>
      <c r="K326" s="27"/>
      <c r="L326" s="12"/>
    </row>
    <row r="327" spans="1:12" ht="16.5" hidden="1" customHeight="1">
      <c r="A327" s="96">
        <v>92106</v>
      </c>
      <c r="B327" s="97" t="s">
        <v>61</v>
      </c>
      <c r="C327" s="98">
        <f>SUM(C328)</f>
        <v>0</v>
      </c>
      <c r="D327" s="98">
        <f>SUM(D328)</f>
        <v>0</v>
      </c>
      <c r="E327" s="99" t="e">
        <f t="shared" si="9"/>
        <v>#DIV/0!</v>
      </c>
      <c r="F327" s="28"/>
      <c r="G327" s="29"/>
      <c r="H327" s="29"/>
      <c r="I327" s="30"/>
      <c r="J327" s="21"/>
      <c r="K327" s="27"/>
      <c r="L327" s="12"/>
    </row>
    <row r="328" spans="1:12" ht="15.75" hidden="1" customHeight="1">
      <c r="A328" s="85"/>
      <c r="B328" s="111" t="s">
        <v>3</v>
      </c>
      <c r="C328" s="121">
        <f>SUM(C330)</f>
        <v>0</v>
      </c>
      <c r="D328" s="121">
        <f>SUM(D330)</f>
        <v>0</v>
      </c>
      <c r="E328" s="72" t="e">
        <f t="shared" si="9"/>
        <v>#DIV/0!</v>
      </c>
      <c r="F328" s="28"/>
      <c r="G328" s="29"/>
      <c r="H328" s="29"/>
      <c r="I328" s="30"/>
      <c r="J328" s="21"/>
      <c r="K328" s="27"/>
      <c r="L328" s="12"/>
    </row>
    <row r="329" spans="1:12" ht="16.5" hidden="1" customHeight="1">
      <c r="A329" s="85"/>
      <c r="B329" s="90" t="s">
        <v>2</v>
      </c>
      <c r="C329" s="100"/>
      <c r="D329" s="100"/>
      <c r="E329" s="88"/>
      <c r="F329" s="28"/>
      <c r="G329" s="29"/>
      <c r="H329" s="29"/>
      <c r="I329" s="30"/>
      <c r="J329" s="21"/>
      <c r="K329" s="27"/>
      <c r="L329" s="12"/>
    </row>
    <row r="330" spans="1:12" ht="16.5" hidden="1" customHeight="1">
      <c r="A330" s="123"/>
      <c r="B330" s="149" t="s">
        <v>19</v>
      </c>
      <c r="C330" s="150"/>
      <c r="D330" s="150"/>
      <c r="E330" s="151" t="e">
        <f t="shared" si="9"/>
        <v>#DIV/0!</v>
      </c>
      <c r="F330" s="28"/>
      <c r="G330" s="29"/>
      <c r="H330" s="29"/>
      <c r="I330" s="30"/>
      <c r="J330" s="21"/>
      <c r="K330" s="27"/>
      <c r="L330" s="12"/>
    </row>
    <row r="331" spans="1:12" ht="15.75">
      <c r="A331" s="81">
        <v>926</v>
      </c>
      <c r="B331" s="152" t="s">
        <v>62</v>
      </c>
      <c r="C331" s="153">
        <f>SUM(C332)</f>
        <v>170900</v>
      </c>
      <c r="D331" s="153">
        <f>SUM(D332)</f>
        <v>169736.89</v>
      </c>
      <c r="E331" s="153">
        <f t="shared" si="9"/>
        <v>99.319420713867771</v>
      </c>
    </row>
    <row r="332" spans="1:12" ht="15.75">
      <c r="A332" s="96">
        <v>92601</v>
      </c>
      <c r="B332" s="97" t="s">
        <v>63</v>
      </c>
      <c r="C332" s="154">
        <f>SUM(C333)</f>
        <v>170900</v>
      </c>
      <c r="D332" s="154">
        <f>SUM(D333)</f>
        <v>169736.89</v>
      </c>
      <c r="E332" s="155">
        <f t="shared" si="9"/>
        <v>99.319420713867771</v>
      </c>
    </row>
    <row r="333" spans="1:12" ht="15.75">
      <c r="A333" s="85"/>
      <c r="B333" s="111" t="s">
        <v>3</v>
      </c>
      <c r="C333" s="156">
        <f>SUM(C335)</f>
        <v>170900</v>
      </c>
      <c r="D333" s="156">
        <f>SUM(D335)</f>
        <v>169736.89</v>
      </c>
      <c r="E333" s="157">
        <f t="shared" si="9"/>
        <v>99.319420713867771</v>
      </c>
    </row>
    <row r="334" spans="1:12" ht="15.75">
      <c r="A334" s="85"/>
      <c r="B334" s="90" t="s">
        <v>2</v>
      </c>
      <c r="C334" s="158"/>
      <c r="D334" s="158"/>
      <c r="E334" s="159"/>
    </row>
    <row r="335" spans="1:12" ht="15.75">
      <c r="A335" s="85"/>
      <c r="B335" s="90" t="s">
        <v>1</v>
      </c>
      <c r="C335" s="158">
        <f>SUM(C337:C338)</f>
        <v>170900</v>
      </c>
      <c r="D335" s="158">
        <f>SUM(D337:D338)</f>
        <v>169736.89</v>
      </c>
      <c r="E335" s="159">
        <f t="shared" si="9"/>
        <v>99.319420713867771</v>
      </c>
    </row>
    <row r="336" spans="1:12" ht="15.75">
      <c r="A336" s="85"/>
      <c r="B336" s="90" t="s">
        <v>0</v>
      </c>
      <c r="C336" s="158"/>
      <c r="D336" s="158"/>
      <c r="E336" s="159"/>
    </row>
    <row r="337" spans="1:5" ht="15.75">
      <c r="A337" s="85"/>
      <c r="B337" s="112" t="s">
        <v>25</v>
      </c>
      <c r="C337" s="176">
        <v>34000</v>
      </c>
      <c r="D337" s="176">
        <v>32836.89</v>
      </c>
      <c r="E337" s="177">
        <f t="shared" si="9"/>
        <v>96.579088235294122</v>
      </c>
    </row>
    <row r="338" spans="1:5" ht="15.75">
      <c r="A338" s="178"/>
      <c r="B338" s="179" t="s">
        <v>4</v>
      </c>
      <c r="C338" s="160">
        <v>136900</v>
      </c>
      <c r="D338" s="160">
        <v>136900</v>
      </c>
      <c r="E338" s="161">
        <f t="shared" si="9"/>
        <v>100</v>
      </c>
    </row>
  </sheetData>
  <mergeCells count="3">
    <mergeCell ref="A3:E3"/>
    <mergeCell ref="A4:E4"/>
    <mergeCell ref="A5:B5"/>
  </mergeCells>
  <printOptions horizontalCentered="1"/>
  <pageMargins left="0.39370078740157483" right="0.39370078740157483" top="0.39370078740157483" bottom="0.39370078740157483" header="0.23622047244094491" footer="0.23622047244094491"/>
  <pageSetup paperSize="9" scale="94" orientation="landscape" r:id="rId1"/>
  <headerFooter alignWithMargins="0"/>
  <rowBreaks count="4" manualBreakCount="4">
    <brk id="146" max="4" man="1"/>
    <brk id="178" max="4" man="1"/>
    <brk id="206" max="4" man="1"/>
    <brk id="270" max="4" man="1"/>
  </rowBreaks>
  <ignoredErrors>
    <ignoredError sqref="A21:A22 A13 A11 A24:A27 A29 A3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Zał. nr 17</vt:lpstr>
      <vt:lpstr>'Zał. nr 17'!Obszar_wydruku</vt:lpstr>
      <vt:lpstr>'Zał. nr 17'!Tytuły_wydruku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Derkacz Jacek</dc:creator>
  <cp:lastModifiedBy>Żulik Zbigniew</cp:lastModifiedBy>
  <cp:lastPrinted>2024-03-29T09:43:03Z</cp:lastPrinted>
  <dcterms:created xsi:type="dcterms:W3CDTF">2016-08-05T10:28:45Z</dcterms:created>
  <dcterms:modified xsi:type="dcterms:W3CDTF">2024-03-29T09:44:15Z</dcterms:modified>
</cp:coreProperties>
</file>