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\\gmk.local\dane\BM\BM-06\BIP\ROK 2023-BIP\Sprawozdanie\"/>
    </mc:Choice>
  </mc:AlternateContent>
  <xr:revisionPtr revIDLastSave="0" documentId="13_ncr:1_{ED8E3938-7E4E-40E4-AAC2-7B6684D11B18}" xr6:coauthVersionLast="36" xr6:coauthVersionMax="36" xr10:uidLastSave="{00000000-0000-0000-0000-000000000000}"/>
  <bookViews>
    <workbookView xWindow="-180" yWindow="6735" windowWidth="11340" windowHeight="5985" xr2:uid="{00000000-000D-0000-FFFF-FFFF00000000}"/>
  </bookViews>
  <sheets>
    <sheet name="Zał. nr 2.1" sheetId="7" r:id="rId1"/>
  </sheets>
  <definedNames>
    <definedName name="_xlnm._FilterDatabase" localSheetId="0" hidden="1">'Zał. nr 2.1'!$C$1:$C$3030</definedName>
    <definedName name="_xlnm.Print_Area" localSheetId="0">'Zał. nr 2.1'!$A$1:$O$2994</definedName>
    <definedName name="_xlnm.Print_Titles" localSheetId="0">'Zał. nr 2.1'!$5:$9</definedName>
  </definedNames>
  <calcPr calcId="191029"/>
</workbook>
</file>

<file path=xl/calcChain.xml><?xml version="1.0" encoding="utf-8"?>
<calcChain xmlns="http://schemas.openxmlformats.org/spreadsheetml/2006/main">
  <c r="G119" i="7" l="1"/>
  <c r="N443" i="7" l="1"/>
  <c r="N441" i="7" s="1"/>
  <c r="N440" i="7" s="1"/>
  <c r="O449" i="7"/>
  <c r="O448" i="7"/>
  <c r="O447" i="7"/>
  <c r="O446" i="7"/>
  <c r="O445" i="7"/>
  <c r="N1178" i="7" l="1"/>
  <c r="N2454" i="7"/>
  <c r="N2452" i="7" s="1"/>
  <c r="N2451" i="7" s="1"/>
  <c r="O2929" i="7"/>
  <c r="O2930" i="7"/>
  <c r="O2931" i="7"/>
  <c r="O2053" i="7" l="1"/>
  <c r="J2053" i="7" l="1"/>
  <c r="J2980" i="7"/>
  <c r="J2977" i="7"/>
  <c r="J2976" i="7"/>
  <c r="J2975" i="7"/>
  <c r="J2974" i="7"/>
  <c r="J2973" i="7"/>
  <c r="J2967" i="7"/>
  <c r="J2966" i="7"/>
  <c r="J2965" i="7"/>
  <c r="J2962" i="7"/>
  <c r="J2961" i="7"/>
  <c r="J2960" i="7"/>
  <c r="J2959" i="7"/>
  <c r="J2958" i="7"/>
  <c r="J2952" i="7"/>
  <c r="J2951" i="7"/>
  <c r="J2950" i="7"/>
  <c r="J2949" i="7"/>
  <c r="J2947" i="7"/>
  <c r="J2946" i="7"/>
  <c r="J2945" i="7"/>
  <c r="J2944" i="7"/>
  <c r="J2943" i="7"/>
  <c r="J2942" i="7"/>
  <c r="J2940" i="7"/>
  <c r="J2937" i="7"/>
  <c r="J2936" i="7"/>
  <c r="J2935" i="7"/>
  <c r="J2931" i="7"/>
  <c r="J2930" i="7"/>
  <c r="J2929" i="7"/>
  <c r="J2928" i="7"/>
  <c r="J2927" i="7"/>
  <c r="J2920" i="7"/>
  <c r="J2919" i="7"/>
  <c r="J2918" i="7"/>
  <c r="J2917" i="7"/>
  <c r="J2916" i="7"/>
  <c r="J2915" i="7"/>
  <c r="J2914" i="7"/>
  <c r="J2913" i="7"/>
  <c r="J2912" i="7"/>
  <c r="J2911" i="7"/>
  <c r="J2910" i="7"/>
  <c r="J2909" i="7"/>
  <c r="J2908" i="7"/>
  <c r="J2907" i="7"/>
  <c r="J2906" i="7"/>
  <c r="J2905" i="7"/>
  <c r="J2904" i="7"/>
  <c r="J2903" i="7"/>
  <c r="J2900" i="7"/>
  <c r="J2899" i="7"/>
  <c r="J2898" i="7"/>
  <c r="J2897" i="7"/>
  <c r="J2896" i="7"/>
  <c r="J2889" i="7"/>
  <c r="J2888" i="7"/>
  <c r="J2887" i="7"/>
  <c r="J2884" i="7"/>
  <c r="J2883" i="7"/>
  <c r="J2882" i="7"/>
  <c r="J2881" i="7"/>
  <c r="J2880" i="7"/>
  <c r="J2874" i="7"/>
  <c r="J2873" i="7"/>
  <c r="J2872" i="7"/>
  <c r="J2871" i="7"/>
  <c r="J2869" i="7"/>
  <c r="J2868" i="7"/>
  <c r="J2867" i="7"/>
  <c r="J2866" i="7"/>
  <c r="J2865" i="7"/>
  <c r="J2864" i="7"/>
  <c r="J2862" i="7"/>
  <c r="J2857" i="7"/>
  <c r="J2854" i="7"/>
  <c r="J2853" i="7"/>
  <c r="J2852" i="7"/>
  <c r="J2851" i="7"/>
  <c r="J2850" i="7"/>
  <c r="J2844" i="7"/>
  <c r="J2843" i="7"/>
  <c r="J2842" i="7"/>
  <c r="J2839" i="7"/>
  <c r="J2838" i="7"/>
  <c r="J2837" i="7"/>
  <c r="J2836" i="7"/>
  <c r="J2835" i="7"/>
  <c r="J2834" i="7"/>
  <c r="J2829" i="7"/>
  <c r="J2827" i="7"/>
  <c r="J2824" i="7"/>
  <c r="J2823" i="7"/>
  <c r="J2822" i="7"/>
  <c r="J2821" i="7"/>
  <c r="J2820" i="7"/>
  <c r="J2819" i="7"/>
  <c r="J2814" i="7"/>
  <c r="J2813" i="7"/>
  <c r="J2812" i="7"/>
  <c r="J2811" i="7"/>
  <c r="J2809" i="7"/>
  <c r="J2808" i="7"/>
  <c r="J2807" i="7"/>
  <c r="J2806" i="7"/>
  <c r="J2805" i="7"/>
  <c r="J2804" i="7"/>
  <c r="J2799" i="7"/>
  <c r="J2798" i="7"/>
  <c r="J2797" i="7"/>
  <c r="J2794" i="7"/>
  <c r="J2793" i="7"/>
  <c r="J2792" i="7"/>
  <c r="J2791" i="7"/>
  <c r="J2790" i="7"/>
  <c r="J2789" i="7"/>
  <c r="J2784" i="7"/>
  <c r="J2783" i="7"/>
  <c r="J2782" i="7"/>
  <c r="J2779" i="7"/>
  <c r="J2778" i="7"/>
  <c r="J2777" i="7"/>
  <c r="J2776" i="7"/>
  <c r="J2775" i="7"/>
  <c r="J2774" i="7"/>
  <c r="J2769" i="7"/>
  <c r="J2768" i="7"/>
  <c r="J2767" i="7"/>
  <c r="J2764" i="7"/>
  <c r="J2763" i="7"/>
  <c r="J2762" i="7"/>
  <c r="J2761" i="7"/>
  <c r="J2760" i="7"/>
  <c r="J2759" i="7"/>
  <c r="J2758" i="7"/>
  <c r="J2754" i="7"/>
  <c r="J2753" i="7"/>
  <c r="J2752" i="7"/>
  <c r="J2751" i="7"/>
  <c r="J2749" i="7"/>
  <c r="J2748" i="7"/>
  <c r="J2747" i="7"/>
  <c r="J2746" i="7"/>
  <c r="J2745" i="7"/>
  <c r="J2744" i="7"/>
  <c r="J2739" i="7"/>
  <c r="J2737" i="7"/>
  <c r="J2734" i="7"/>
  <c r="J2733" i="7"/>
  <c r="J2732" i="7"/>
  <c r="J2731" i="7"/>
  <c r="J2730" i="7"/>
  <c r="J2729" i="7"/>
  <c r="J2724" i="7"/>
  <c r="J2723" i="7"/>
  <c r="J2722" i="7"/>
  <c r="J2721" i="7"/>
  <c r="J2719" i="7"/>
  <c r="J2718" i="7"/>
  <c r="J2717" i="7"/>
  <c r="J2716" i="7"/>
  <c r="J2715" i="7"/>
  <c r="J2708" i="7"/>
  <c r="J2707" i="7"/>
  <c r="J2706" i="7"/>
  <c r="J2703" i="7"/>
  <c r="J2702" i="7"/>
  <c r="J2701" i="7"/>
  <c r="J2700" i="7"/>
  <c r="J2699" i="7"/>
  <c r="J2693" i="7"/>
  <c r="J2692" i="7"/>
  <c r="J2691" i="7"/>
  <c r="J2690" i="7"/>
  <c r="J2689" i="7"/>
  <c r="J2688" i="7"/>
  <c r="J2687" i="7"/>
  <c r="J2686" i="7"/>
  <c r="J2685" i="7"/>
  <c r="J2684" i="7"/>
  <c r="J2683" i="7"/>
  <c r="J2682" i="7"/>
  <c r="J2681" i="7"/>
  <c r="J2680" i="7"/>
  <c r="J2679" i="7"/>
  <c r="J2678" i="7"/>
  <c r="J2677" i="7"/>
  <c r="J2676" i="7"/>
  <c r="J2675" i="7"/>
  <c r="J2674" i="7"/>
  <c r="J2673" i="7"/>
  <c r="J2672" i="7"/>
  <c r="J2671" i="7"/>
  <c r="J2670" i="7"/>
  <c r="J2669" i="7"/>
  <c r="J2668" i="7"/>
  <c r="J2662" i="7"/>
  <c r="J2661" i="7"/>
  <c r="J2660" i="7"/>
  <c r="J2659" i="7"/>
  <c r="J2657" i="7"/>
  <c r="J2656" i="7"/>
  <c r="J2655" i="7"/>
  <c r="J2654" i="7"/>
  <c r="J2653" i="7"/>
  <c r="J2652" i="7"/>
  <c r="J2651" i="7"/>
  <c r="J2650" i="7"/>
  <c r="J2649" i="7"/>
  <c r="J2648" i="7"/>
  <c r="J2647" i="7"/>
  <c r="J2646" i="7"/>
  <c r="J2645" i="7"/>
  <c r="J2642" i="7"/>
  <c r="J2641" i="7"/>
  <c r="J2640" i="7"/>
  <c r="J2639" i="7"/>
  <c r="J2638" i="7"/>
  <c r="J2632" i="7"/>
  <c r="J2631" i="7"/>
  <c r="J2630" i="7"/>
  <c r="J2627" i="7"/>
  <c r="J2626" i="7"/>
  <c r="J2625" i="7"/>
  <c r="J2624" i="7"/>
  <c r="J2623" i="7"/>
  <c r="J2617" i="7"/>
  <c r="J2616" i="7"/>
  <c r="J2615" i="7"/>
  <c r="J2612" i="7"/>
  <c r="J2611" i="7"/>
  <c r="J2610" i="7"/>
  <c r="J2609" i="7"/>
  <c r="J2608" i="7"/>
  <c r="J2602" i="7"/>
  <c r="J2601" i="7"/>
  <c r="J2600" i="7"/>
  <c r="J2599" i="7"/>
  <c r="J2598" i="7"/>
  <c r="J2597" i="7"/>
  <c r="J2596" i="7"/>
  <c r="J2595" i="7"/>
  <c r="J2594" i="7"/>
  <c r="J2593" i="7"/>
  <c r="J2592" i="7"/>
  <c r="J2591" i="7"/>
  <c r="J2590" i="7"/>
  <c r="J2589" i="7"/>
  <c r="J2587" i="7"/>
  <c r="J2586" i="7"/>
  <c r="J2585" i="7"/>
  <c r="J2584" i="7"/>
  <c r="J2582" i="7"/>
  <c r="J2581" i="7"/>
  <c r="J2580" i="7"/>
  <c r="J2579" i="7"/>
  <c r="J2578" i="7"/>
  <c r="J2572" i="7"/>
  <c r="J2571" i="7"/>
  <c r="J2570" i="7"/>
  <c r="J2569" i="7"/>
  <c r="J2567" i="7"/>
  <c r="J2566" i="7"/>
  <c r="J2565" i="7"/>
  <c r="J2564" i="7"/>
  <c r="J2563" i="7"/>
  <c r="J2560" i="7"/>
  <c r="J2557" i="7"/>
  <c r="J2556" i="7"/>
  <c r="J2555" i="7"/>
  <c r="J2554" i="7"/>
  <c r="J2552" i="7"/>
  <c r="J2551" i="7"/>
  <c r="J2550" i="7"/>
  <c r="J2549" i="7"/>
  <c r="J2548" i="7"/>
  <c r="J2547" i="7"/>
  <c r="J2545" i="7"/>
  <c r="J2540" i="7"/>
  <c r="J2537" i="7"/>
  <c r="J2536" i="7"/>
  <c r="J2535" i="7"/>
  <c r="J2534" i="7"/>
  <c r="J2527" i="7"/>
  <c r="J2526" i="7"/>
  <c r="J2525" i="7"/>
  <c r="J2522" i="7"/>
  <c r="J2521" i="7"/>
  <c r="J2520" i="7"/>
  <c r="J2519" i="7"/>
  <c r="J2518" i="7"/>
  <c r="J2512" i="7"/>
  <c r="J2511" i="7"/>
  <c r="J2510" i="7"/>
  <c r="J2509" i="7"/>
  <c r="J2507" i="7"/>
  <c r="J2506" i="7"/>
  <c r="J2505" i="7"/>
  <c r="J2504" i="7"/>
  <c r="J2503" i="7"/>
  <c r="J2497" i="7"/>
  <c r="J2496" i="7"/>
  <c r="J2495" i="7"/>
  <c r="J2494" i="7"/>
  <c r="J2493" i="7"/>
  <c r="J2491" i="7"/>
  <c r="J2490" i="7"/>
  <c r="J2489" i="7"/>
  <c r="J2488" i="7"/>
  <c r="J2487" i="7"/>
  <c r="J2481" i="7"/>
  <c r="J2480" i="7"/>
  <c r="J2479" i="7"/>
  <c r="J2476" i="7"/>
  <c r="J2475" i="7"/>
  <c r="J2474" i="7"/>
  <c r="J2473" i="7"/>
  <c r="J2465" i="7"/>
  <c r="J2464" i="7"/>
  <c r="J2463" i="7"/>
  <c r="J2460" i="7"/>
  <c r="J2459" i="7"/>
  <c r="J2458" i="7"/>
  <c r="J2457" i="7"/>
  <c r="J2456" i="7"/>
  <c r="J2448" i="7"/>
  <c r="J2445" i="7"/>
  <c r="J2444" i="7"/>
  <c r="J2443" i="7"/>
  <c r="J2442" i="7"/>
  <c r="J2441" i="7"/>
  <c r="J2435" i="7"/>
  <c r="J2434" i="7"/>
  <c r="J2433" i="7"/>
  <c r="J2432" i="7"/>
  <c r="J2430" i="7"/>
  <c r="J2429" i="7"/>
  <c r="J2428" i="7"/>
  <c r="J2427" i="7"/>
  <c r="J2426" i="7"/>
  <c r="J2420" i="7"/>
  <c r="J2419" i="7"/>
  <c r="J2418" i="7"/>
  <c r="J2417" i="7"/>
  <c r="J2415" i="7"/>
  <c r="J2405" i="7"/>
  <c r="J2404" i="7"/>
  <c r="J2403" i="7"/>
  <c r="J2402" i="7"/>
  <c r="J2400" i="7"/>
  <c r="J2398" i="7"/>
  <c r="J2397" i="7"/>
  <c r="J2390" i="7"/>
  <c r="J2389" i="7"/>
  <c r="J2388" i="7"/>
  <c r="J2387" i="7"/>
  <c r="J2385" i="7"/>
  <c r="J2384" i="7"/>
  <c r="J2383" i="7"/>
  <c r="J2382" i="7"/>
  <c r="J2381" i="7"/>
  <c r="J2380" i="7"/>
  <c r="J2378" i="7"/>
  <c r="J2375" i="7"/>
  <c r="J2374" i="7"/>
  <c r="J2373" i="7"/>
  <c r="J2372" i="7"/>
  <c r="J2370" i="7"/>
  <c r="J2369" i="7"/>
  <c r="J2368" i="7"/>
  <c r="J2367" i="7"/>
  <c r="J2366" i="7"/>
  <c r="J2365" i="7"/>
  <c r="J2363" i="7"/>
  <c r="J2360" i="7"/>
  <c r="J2359" i="7"/>
  <c r="J2358" i="7"/>
  <c r="J2357" i="7"/>
  <c r="J2355" i="7"/>
  <c r="J2354" i="7"/>
  <c r="J2353" i="7"/>
  <c r="J2352" i="7"/>
  <c r="J2351" i="7"/>
  <c r="J2350" i="7"/>
  <c r="J2348" i="7"/>
  <c r="J2345" i="7"/>
  <c r="J2344" i="7"/>
  <c r="J2343" i="7"/>
  <c r="J2342" i="7"/>
  <c r="J2340" i="7"/>
  <c r="J2339" i="7"/>
  <c r="J2338" i="7"/>
  <c r="J2337" i="7"/>
  <c r="J2336" i="7"/>
  <c r="J2330" i="7"/>
  <c r="J2329" i="7"/>
  <c r="J2328" i="7"/>
  <c r="J2327" i="7"/>
  <c r="J2325" i="7"/>
  <c r="J2324" i="7"/>
  <c r="J2323" i="7"/>
  <c r="J2322" i="7"/>
  <c r="J2321" i="7"/>
  <c r="J2315" i="7"/>
  <c r="J2314" i="7"/>
  <c r="J2313" i="7"/>
  <c r="J2312" i="7"/>
  <c r="J2310" i="7"/>
  <c r="J2309" i="7"/>
  <c r="J2308" i="7"/>
  <c r="J2307" i="7"/>
  <c r="J2306" i="7"/>
  <c r="J2300" i="7"/>
  <c r="J2299" i="7"/>
  <c r="J2298" i="7"/>
  <c r="J2297" i="7"/>
  <c r="J2295" i="7"/>
  <c r="J2294" i="7"/>
  <c r="J2293" i="7"/>
  <c r="J2292" i="7"/>
  <c r="J2291" i="7"/>
  <c r="J2284" i="7"/>
  <c r="J2283" i="7"/>
  <c r="J2276" i="7"/>
  <c r="J2269" i="7"/>
  <c r="J2268" i="7"/>
  <c r="J2267" i="7"/>
  <c r="J2266" i="7"/>
  <c r="J2264" i="7"/>
  <c r="J2263" i="7"/>
  <c r="J2262" i="7"/>
  <c r="J2261" i="7"/>
  <c r="J2260" i="7"/>
  <c r="J2259" i="7"/>
  <c r="J2257" i="7"/>
  <c r="J2254" i="7"/>
  <c r="J2253" i="7"/>
  <c r="J2252" i="7"/>
  <c r="J2251" i="7"/>
  <c r="J2249" i="7"/>
  <c r="J2248" i="7"/>
  <c r="J2247" i="7"/>
  <c r="J2209" i="7"/>
  <c r="J2208" i="7"/>
  <c r="J2207" i="7"/>
  <c r="J2206" i="7"/>
  <c r="J2204" i="7"/>
  <c r="J2203" i="7"/>
  <c r="J2194" i="7"/>
  <c r="J2193" i="7"/>
  <c r="J2192" i="7"/>
  <c r="J2191" i="7"/>
  <c r="J2189" i="7"/>
  <c r="J2179" i="7"/>
  <c r="J2178" i="7"/>
  <c r="J2177" i="7"/>
  <c r="J2176" i="7"/>
  <c r="J2174" i="7"/>
  <c r="J2173" i="7"/>
  <c r="J2172" i="7"/>
  <c r="J2171" i="7"/>
  <c r="J2170" i="7"/>
  <c r="J2164" i="7"/>
  <c r="J2163" i="7"/>
  <c r="J2162" i="7"/>
  <c r="J2161" i="7"/>
  <c r="J2160" i="7"/>
  <c r="J2159" i="7"/>
  <c r="J2158" i="7"/>
  <c r="J2157" i="7"/>
  <c r="J2156" i="7"/>
  <c r="J2155" i="7"/>
  <c r="J2149" i="7"/>
  <c r="J2148" i="7"/>
  <c r="J2147" i="7"/>
  <c r="J2146" i="7"/>
  <c r="J2144" i="7"/>
  <c r="J2134" i="7"/>
  <c r="J2133" i="7"/>
  <c r="J2104" i="7"/>
  <c r="J2103" i="7"/>
  <c r="J2102" i="7"/>
  <c r="J2101" i="7"/>
  <c r="J2099" i="7"/>
  <c r="J2098" i="7"/>
  <c r="J2097" i="7"/>
  <c r="J2096" i="7"/>
  <c r="J2095" i="7"/>
  <c r="J2089" i="7"/>
  <c r="J2088" i="7"/>
  <c r="J2087" i="7"/>
  <c r="J2086" i="7"/>
  <c r="J2074" i="7"/>
  <c r="J2073" i="7"/>
  <c r="J2072" i="7"/>
  <c r="J2071" i="7"/>
  <c r="J2069" i="7"/>
  <c r="J2068" i="7"/>
  <c r="J2067" i="7"/>
  <c r="J2066" i="7"/>
  <c r="J2065" i="7"/>
  <c r="J2064" i="7"/>
  <c r="J2062" i="7"/>
  <c r="J2052" i="7"/>
  <c r="J2051" i="7"/>
  <c r="J2050" i="7"/>
  <c r="J2049" i="7"/>
  <c r="J2043" i="7"/>
  <c r="J2042" i="7"/>
  <c r="J2041" i="7"/>
  <c r="J2040" i="7"/>
  <c r="J2038" i="7"/>
  <c r="J2037" i="7"/>
  <c r="J2036" i="7"/>
  <c r="J2035" i="7"/>
  <c r="J2034" i="7"/>
  <c r="J2033" i="7"/>
  <c r="J2031" i="7"/>
  <c r="J2028" i="7"/>
  <c r="J2027" i="7"/>
  <c r="J2026" i="7"/>
  <c r="J2025" i="7"/>
  <c r="J2023" i="7"/>
  <c r="J2022" i="7"/>
  <c r="J2021" i="7"/>
  <c r="J2020" i="7"/>
  <c r="J2019" i="7"/>
  <c r="J2013" i="7"/>
  <c r="J2012" i="7"/>
  <c r="J2011" i="7"/>
  <c r="J2010" i="7"/>
  <c r="J2008" i="7"/>
  <c r="J1983" i="7"/>
  <c r="J1982" i="7"/>
  <c r="J1981" i="7"/>
  <c r="J1980" i="7"/>
  <c r="J1978" i="7"/>
  <c r="J1977" i="7"/>
  <c r="J1976" i="7"/>
  <c r="J1975" i="7"/>
  <c r="J1974" i="7"/>
  <c r="J1968" i="7"/>
  <c r="J1967" i="7"/>
  <c r="J1966" i="7"/>
  <c r="J1965" i="7"/>
  <c r="J1963" i="7"/>
  <c r="J1962" i="7"/>
  <c r="J1961" i="7"/>
  <c r="J1960" i="7"/>
  <c r="J1959" i="7"/>
  <c r="J1958" i="7"/>
  <c r="J1956" i="7"/>
  <c r="J1953" i="7"/>
  <c r="J1952" i="7"/>
  <c r="J1951" i="7"/>
  <c r="J1950" i="7"/>
  <c r="J1948" i="7"/>
  <c r="J1947" i="7"/>
  <c r="J1946" i="7"/>
  <c r="J1945" i="7"/>
  <c r="J1944" i="7"/>
  <c r="J1943" i="7"/>
  <c r="J1941" i="7"/>
  <c r="J1938" i="7"/>
  <c r="J1937" i="7"/>
  <c r="J1936" i="7"/>
  <c r="J1935" i="7"/>
  <c r="J1933" i="7"/>
  <c r="J1932" i="7"/>
  <c r="J1931" i="7"/>
  <c r="J1930" i="7"/>
  <c r="J1929" i="7"/>
  <c r="J1928" i="7"/>
  <c r="J1926" i="7"/>
  <c r="J1922" i="7"/>
  <c r="J1921" i="7"/>
  <c r="J1920" i="7"/>
  <c r="J1917" i="7"/>
  <c r="J1916" i="7"/>
  <c r="J1915" i="7"/>
  <c r="J1914" i="7"/>
  <c r="J1913" i="7"/>
  <c r="J1907" i="7"/>
  <c r="J1906" i="7"/>
  <c r="J1905" i="7"/>
  <c r="J1904" i="7"/>
  <c r="J1902" i="7"/>
  <c r="J1901" i="7"/>
  <c r="J1900" i="7"/>
  <c r="J1899" i="7"/>
  <c r="J1898" i="7"/>
  <c r="J1892" i="7"/>
  <c r="J1891" i="7"/>
  <c r="J1890" i="7"/>
  <c r="J1889" i="7"/>
  <c r="J1887" i="7"/>
  <c r="J1886" i="7"/>
  <c r="J1885" i="7"/>
  <c r="J1884" i="7"/>
  <c r="J1883" i="7"/>
  <c r="J1882" i="7"/>
  <c r="J1880" i="7"/>
  <c r="J1877" i="7"/>
  <c r="J1876" i="7"/>
  <c r="J1875" i="7"/>
  <c r="J1874" i="7"/>
  <c r="J1872" i="7"/>
  <c r="J1871" i="7"/>
  <c r="J1870" i="7"/>
  <c r="J1869" i="7"/>
  <c r="J1868" i="7"/>
  <c r="J1867" i="7"/>
  <c r="J1862" i="7"/>
  <c r="J1861" i="7"/>
  <c r="J1860" i="7"/>
  <c r="J1859" i="7"/>
  <c r="J1857" i="7"/>
  <c r="J1856" i="7"/>
  <c r="J1855" i="7"/>
  <c r="J1854" i="7"/>
  <c r="J1853" i="7"/>
  <c r="J1847" i="7"/>
  <c r="J1846" i="7"/>
  <c r="J1845" i="7"/>
  <c r="J1844" i="7"/>
  <c r="J1842" i="7"/>
  <c r="J1841" i="7"/>
  <c r="J1840" i="7"/>
  <c r="J1839" i="7"/>
  <c r="J1838" i="7"/>
  <c r="J1832" i="7"/>
  <c r="J1831" i="7"/>
  <c r="J1830" i="7"/>
  <c r="J1829" i="7"/>
  <c r="J1827" i="7"/>
  <c r="J1826" i="7"/>
  <c r="J1825" i="7"/>
  <c r="J1824" i="7"/>
  <c r="J1823" i="7"/>
  <c r="J1822" i="7"/>
  <c r="J1820" i="7"/>
  <c r="J1817" i="7"/>
  <c r="J1816" i="7"/>
  <c r="J1815" i="7"/>
  <c r="J1814" i="7"/>
  <c r="J1812" i="7"/>
  <c r="J1810" i="7"/>
  <c r="J1809" i="7"/>
  <c r="J1808" i="7"/>
  <c r="J1802" i="7"/>
  <c r="J1801" i="7"/>
  <c r="J1800" i="7"/>
  <c r="J1797" i="7"/>
  <c r="J1796" i="7"/>
  <c r="J1795" i="7"/>
  <c r="J1794" i="7"/>
  <c r="J1793" i="7"/>
  <c r="J1787" i="7"/>
  <c r="J1786" i="7"/>
  <c r="J1785" i="7"/>
  <c r="J1784" i="7"/>
  <c r="J1782" i="7"/>
  <c r="J1781" i="7"/>
  <c r="J1780" i="7"/>
  <c r="J1779" i="7"/>
  <c r="J1778" i="7"/>
  <c r="J1772" i="7"/>
  <c r="J1771" i="7"/>
  <c r="J1770" i="7"/>
  <c r="J1769" i="7"/>
  <c r="J1767" i="7"/>
  <c r="J1766" i="7"/>
  <c r="J1765" i="7"/>
  <c r="J1764" i="7"/>
  <c r="J1763" i="7"/>
  <c r="J1757" i="7"/>
  <c r="J1756" i="7"/>
  <c r="J1755" i="7"/>
  <c r="J1754" i="7"/>
  <c r="J1752" i="7"/>
  <c r="J1751" i="7"/>
  <c r="J1750" i="7"/>
  <c r="J1749" i="7"/>
  <c r="J1748" i="7"/>
  <c r="J1742" i="7"/>
  <c r="J1741" i="7"/>
  <c r="J1740" i="7"/>
  <c r="J1739" i="7"/>
  <c r="J1737" i="7"/>
  <c r="J1736" i="7"/>
  <c r="J1735" i="7"/>
  <c r="J1734" i="7"/>
  <c r="J1733" i="7"/>
  <c r="J1727" i="7"/>
  <c r="J1726" i="7"/>
  <c r="J1725" i="7"/>
  <c r="J1724" i="7"/>
  <c r="J1722" i="7"/>
  <c r="J1721" i="7"/>
  <c r="J1720" i="7"/>
  <c r="J1719" i="7"/>
  <c r="J1718" i="7"/>
  <c r="J1717" i="7"/>
  <c r="J1715" i="7"/>
  <c r="J1712" i="7"/>
  <c r="J1711" i="7"/>
  <c r="J1710" i="7"/>
  <c r="J1709" i="7"/>
  <c r="J1707" i="7"/>
  <c r="J1706" i="7"/>
  <c r="J1705" i="7"/>
  <c r="J1704" i="7"/>
  <c r="J1703" i="7"/>
  <c r="J1702" i="7"/>
  <c r="J1700" i="7"/>
  <c r="J1697" i="7"/>
  <c r="J1696" i="7"/>
  <c r="J1695" i="7"/>
  <c r="J1694" i="7"/>
  <c r="J1692" i="7"/>
  <c r="J1691" i="7"/>
  <c r="J1690" i="7"/>
  <c r="J1689" i="7"/>
  <c r="J1688" i="7"/>
  <c r="J1687" i="7"/>
  <c r="J1685" i="7"/>
  <c r="J1682" i="7"/>
  <c r="J1681" i="7"/>
  <c r="J1680" i="7"/>
  <c r="J1679" i="7"/>
  <c r="J1677" i="7"/>
  <c r="J1676" i="7"/>
  <c r="J1667" i="7"/>
  <c r="J1666" i="7"/>
  <c r="J1665" i="7"/>
  <c r="J1664" i="7"/>
  <c r="J1662" i="7"/>
  <c r="J1661" i="7"/>
  <c r="J1660" i="7"/>
  <c r="J1659" i="7"/>
  <c r="J1658" i="7"/>
  <c r="J1657" i="7"/>
  <c r="J1655" i="7"/>
  <c r="J1652" i="7"/>
  <c r="J1651" i="7"/>
  <c r="J1650" i="7"/>
  <c r="J1649" i="7"/>
  <c r="J1647" i="7"/>
  <c r="J1646" i="7"/>
  <c r="J1645" i="7"/>
  <c r="J1644" i="7"/>
  <c r="J1643" i="7"/>
  <c r="J1637" i="7"/>
  <c r="J1636" i="7"/>
  <c r="J1632" i="7"/>
  <c r="J1630" i="7"/>
  <c r="J1629" i="7"/>
  <c r="J1622" i="7"/>
  <c r="J1621" i="7"/>
  <c r="J1620" i="7"/>
  <c r="J1619" i="7"/>
  <c r="J1617" i="7"/>
  <c r="J1616" i="7"/>
  <c r="J1615" i="7"/>
  <c r="J1614" i="7"/>
  <c r="J1613" i="7"/>
  <c r="J1612" i="7"/>
  <c r="J1610" i="7"/>
  <c r="J1606" i="7"/>
  <c r="J1605" i="7"/>
  <c r="J1604" i="7"/>
  <c r="J1601" i="7"/>
  <c r="J1600" i="7"/>
  <c r="J1599" i="7"/>
  <c r="J1598" i="7"/>
  <c r="J1597" i="7"/>
  <c r="J1591" i="7"/>
  <c r="J1590" i="7"/>
  <c r="J1588" i="7"/>
  <c r="J1587" i="7"/>
  <c r="J1586" i="7"/>
  <c r="J1585" i="7"/>
  <c r="J1584" i="7"/>
  <c r="J1583" i="7"/>
  <c r="J1581" i="7"/>
  <c r="J1578" i="7"/>
  <c r="J1577" i="7"/>
  <c r="J1576" i="7"/>
  <c r="J1575" i="7"/>
  <c r="J1573" i="7"/>
  <c r="J1572" i="7"/>
  <c r="J1571" i="7"/>
  <c r="J1570" i="7"/>
  <c r="J1569" i="7"/>
  <c r="J1563" i="7"/>
  <c r="J1562" i="7"/>
  <c r="J1561" i="7"/>
  <c r="J1560" i="7"/>
  <c r="J1558" i="7"/>
  <c r="J1557" i="7"/>
  <c r="J1548" i="7"/>
  <c r="J1547" i="7"/>
  <c r="J1546" i="7"/>
  <c r="J1545" i="7"/>
  <c r="J1543" i="7"/>
  <c r="J1542" i="7"/>
  <c r="J1541" i="7"/>
  <c r="J1540" i="7"/>
  <c r="J1539" i="7"/>
  <c r="J1533" i="7"/>
  <c r="J1532" i="7"/>
  <c r="J1531" i="7"/>
  <c r="J1530" i="7"/>
  <c r="J1528" i="7"/>
  <c r="J1527" i="7"/>
  <c r="J1526" i="7"/>
  <c r="J1525" i="7"/>
  <c r="J1524" i="7"/>
  <c r="J1523" i="7"/>
  <c r="J1518" i="7"/>
  <c r="J1517" i="7"/>
  <c r="J1516" i="7"/>
  <c r="J1515" i="7"/>
  <c r="J1513" i="7"/>
  <c r="J1512" i="7"/>
  <c r="J1511" i="7"/>
  <c r="J1510" i="7"/>
  <c r="J1509" i="7"/>
  <c r="J1503" i="7"/>
  <c r="J1502" i="7"/>
  <c r="J1501" i="7"/>
  <c r="J1500" i="7"/>
  <c r="J1498" i="7"/>
  <c r="J1497" i="7"/>
  <c r="J1496" i="7"/>
  <c r="J1495" i="7"/>
  <c r="J1494" i="7"/>
  <c r="J1493" i="7"/>
  <c r="J1492" i="7"/>
  <c r="J1491" i="7"/>
  <c r="J1490" i="7"/>
  <c r="J1489" i="7"/>
  <c r="J1488" i="7"/>
  <c r="J1487" i="7"/>
  <c r="J1486" i="7"/>
  <c r="J1485" i="7"/>
  <c r="J1483" i="7"/>
  <c r="J1482" i="7"/>
  <c r="J1481" i="7"/>
  <c r="J1480" i="7"/>
  <c r="J1479" i="7"/>
  <c r="J1478" i="7"/>
  <c r="J1476" i="7"/>
  <c r="J1473" i="7"/>
  <c r="J1472" i="7"/>
  <c r="J1468" i="7"/>
  <c r="J1467" i="7"/>
  <c r="J1466" i="7"/>
  <c r="J1465" i="7"/>
  <c r="J1464" i="7"/>
  <c r="J1463" i="7"/>
  <c r="J1458" i="7"/>
  <c r="J1457" i="7"/>
  <c r="J1456" i="7"/>
  <c r="J1455" i="7"/>
  <c r="J1453" i="7"/>
  <c r="J1452" i="7"/>
  <c r="J1451" i="7"/>
  <c r="J1450" i="7"/>
  <c r="J1449" i="7"/>
  <c r="J1448" i="7"/>
  <c r="J1446" i="7"/>
  <c r="J1427" i="7"/>
  <c r="J1426" i="7"/>
  <c r="J1425" i="7"/>
  <c r="J1424" i="7"/>
  <c r="J1422" i="7"/>
  <c r="J1421" i="7"/>
  <c r="J1420" i="7"/>
  <c r="J1419" i="7"/>
  <c r="J1418" i="7"/>
  <c r="J1417" i="7"/>
  <c r="J1415" i="7"/>
  <c r="J1409" i="7"/>
  <c r="J1406" i="7"/>
  <c r="J1405" i="7"/>
  <c r="J1404" i="7"/>
  <c r="J1403" i="7"/>
  <c r="J1402" i="7"/>
  <c r="J1396" i="7"/>
  <c r="J1395" i="7"/>
  <c r="J1394" i="7"/>
  <c r="J1393" i="7"/>
  <c r="J1391" i="7"/>
  <c r="J1390" i="7"/>
  <c r="J1389" i="7"/>
  <c r="J1388" i="7"/>
  <c r="J1387" i="7"/>
  <c r="J1381" i="7"/>
  <c r="J1380" i="7"/>
  <c r="J1379" i="7"/>
  <c r="J1378" i="7"/>
  <c r="J1376" i="7"/>
  <c r="J1375" i="7"/>
  <c r="J1366" i="7"/>
  <c r="J1365" i="7"/>
  <c r="J1364" i="7"/>
  <c r="J1363" i="7"/>
  <c r="J1361" i="7"/>
  <c r="J1360" i="7"/>
  <c r="J1351" i="7"/>
  <c r="J1350" i="7"/>
  <c r="J1349" i="7"/>
  <c r="J1348" i="7"/>
  <c r="J1346" i="7"/>
  <c r="J1345" i="7"/>
  <c r="J1344" i="7"/>
  <c r="J1343" i="7"/>
  <c r="J1342" i="7"/>
  <c r="J1336" i="7"/>
  <c r="J1335" i="7"/>
  <c r="J1334" i="7"/>
  <c r="J1333" i="7"/>
  <c r="J1331" i="7"/>
  <c r="J1330" i="7"/>
  <c r="J1329" i="7"/>
  <c r="J1328" i="7"/>
  <c r="J1327" i="7"/>
  <c r="J1321" i="7"/>
  <c r="J1320" i="7"/>
  <c r="J1316" i="7"/>
  <c r="J1315" i="7"/>
  <c r="J1314" i="7"/>
  <c r="J1313" i="7"/>
  <c r="J1312" i="7"/>
  <c r="J1306" i="7"/>
  <c r="J1305" i="7"/>
  <c r="J1304" i="7"/>
  <c r="J1303" i="7"/>
  <c r="J1301" i="7"/>
  <c r="J1300" i="7"/>
  <c r="J1299" i="7"/>
  <c r="J1298" i="7"/>
  <c r="J1297" i="7"/>
  <c r="J1291" i="7"/>
  <c r="J1290" i="7"/>
  <c r="J1289" i="7"/>
  <c r="J1288" i="7"/>
  <c r="J1255" i="7"/>
  <c r="J1254" i="7"/>
  <c r="J1253" i="7"/>
  <c r="J1252" i="7"/>
  <c r="J1246" i="7"/>
  <c r="J1245" i="7"/>
  <c r="J1244" i="7"/>
  <c r="J1243" i="7"/>
  <c r="J1241" i="7"/>
  <c r="J1240" i="7"/>
  <c r="J1239" i="7"/>
  <c r="J1238" i="7"/>
  <c r="J1237" i="7"/>
  <c r="J1236" i="7"/>
  <c r="J1234" i="7"/>
  <c r="J1231" i="7"/>
  <c r="J1230" i="7"/>
  <c r="J1229" i="7"/>
  <c r="J1228" i="7"/>
  <c r="J1226" i="7"/>
  <c r="J1225" i="7"/>
  <c r="J1224" i="7"/>
  <c r="J1223" i="7"/>
  <c r="J1222" i="7"/>
  <c r="J1221" i="7"/>
  <c r="J1219" i="7"/>
  <c r="J1216" i="7"/>
  <c r="J1215" i="7"/>
  <c r="J1214" i="7"/>
  <c r="J1213" i="7"/>
  <c r="J1211" i="7"/>
  <c r="J1210" i="7"/>
  <c r="J1209" i="7"/>
  <c r="J1208" i="7"/>
  <c r="J1207" i="7"/>
  <c r="J1206" i="7"/>
  <c r="J1204" i="7"/>
  <c r="J1201" i="7"/>
  <c r="J1200" i="7"/>
  <c r="J1199" i="7"/>
  <c r="J1198" i="7"/>
  <c r="J1196" i="7"/>
  <c r="J1178" i="7"/>
  <c r="J1171" i="7"/>
  <c r="J1170" i="7"/>
  <c r="J1169" i="7"/>
  <c r="J1168" i="7"/>
  <c r="J1166" i="7"/>
  <c r="J1141" i="7"/>
  <c r="J1140" i="7"/>
  <c r="J1126" i="7"/>
  <c r="J1125" i="7"/>
  <c r="J1124" i="7"/>
  <c r="J1123" i="7"/>
  <c r="J1121" i="7"/>
  <c r="J1120" i="7"/>
  <c r="J1119" i="7"/>
  <c r="J1118" i="7"/>
  <c r="J1117" i="7"/>
  <c r="J1111" i="7"/>
  <c r="J1110" i="7"/>
  <c r="J1109" i="7"/>
  <c r="J1108" i="7"/>
  <c r="J1106" i="7"/>
  <c r="J1105" i="7"/>
  <c r="J1104" i="7"/>
  <c r="J1103" i="7"/>
  <c r="J1102" i="7"/>
  <c r="J1101" i="7"/>
  <c r="J1099" i="7"/>
  <c r="J1096" i="7"/>
  <c r="J1095" i="7"/>
  <c r="J1094" i="7"/>
  <c r="J1093" i="7"/>
  <c r="J1091" i="7"/>
  <c r="J1090" i="7"/>
  <c r="J1089" i="7"/>
  <c r="J1088" i="7"/>
  <c r="J1087" i="7"/>
  <c r="J1081" i="7"/>
  <c r="J1080" i="7"/>
  <c r="J1079" i="7"/>
  <c r="J1078" i="7"/>
  <c r="J1076" i="7"/>
  <c r="J1075" i="7"/>
  <c r="J1074" i="7"/>
  <c r="J1073" i="7"/>
  <c r="J1072" i="7"/>
  <c r="J1066" i="7"/>
  <c r="J1065" i="7"/>
  <c r="J1064" i="7"/>
  <c r="J1061" i="7"/>
  <c r="J1060" i="7"/>
  <c r="J1059" i="7"/>
  <c r="J1058" i="7"/>
  <c r="J1057" i="7"/>
  <c r="J1051" i="7"/>
  <c r="J1050" i="7"/>
  <c r="J1049" i="7"/>
  <c r="J1046" i="7"/>
  <c r="J1045" i="7"/>
  <c r="J1044" i="7"/>
  <c r="J1043" i="7"/>
  <c r="J1042" i="7"/>
  <c r="J1036" i="7"/>
  <c r="J1035" i="7"/>
  <c r="J1034" i="7"/>
  <c r="J1033" i="7"/>
  <c r="J1031" i="7"/>
  <c r="J1030" i="7"/>
  <c r="J1029" i="7"/>
  <c r="J1028" i="7"/>
  <c r="J1027" i="7"/>
  <c r="J1021" i="7"/>
  <c r="J1020" i="7"/>
  <c r="J1006" i="7"/>
  <c r="J1005" i="7"/>
  <c r="J1004" i="7"/>
  <c r="J1001" i="7"/>
  <c r="J1000" i="7"/>
  <c r="J999" i="7"/>
  <c r="J998" i="7"/>
  <c r="J997" i="7"/>
  <c r="J899" i="7"/>
  <c r="J898" i="7"/>
  <c r="J897" i="7"/>
  <c r="J896" i="7"/>
  <c r="J894" i="7"/>
  <c r="J893" i="7"/>
  <c r="J892" i="7"/>
  <c r="J891" i="7"/>
  <c r="J890" i="7"/>
  <c r="J889" i="7"/>
  <c r="J883" i="7"/>
  <c r="J882" i="7"/>
  <c r="J881" i="7"/>
  <c r="J880" i="7"/>
  <c r="J878" i="7"/>
  <c r="J877" i="7"/>
  <c r="J876" i="7"/>
  <c r="J875" i="7"/>
  <c r="J874" i="7"/>
  <c r="J873" i="7"/>
  <c r="J871" i="7"/>
  <c r="J867" i="7"/>
  <c r="J866" i="7"/>
  <c r="J865" i="7"/>
  <c r="J864" i="7"/>
  <c r="J862" i="7"/>
  <c r="J861" i="7"/>
  <c r="J851" i="7"/>
  <c r="J850" i="7"/>
  <c r="J849" i="7"/>
  <c r="J848" i="7"/>
  <c r="J846" i="7"/>
  <c r="J845" i="7"/>
  <c r="J844" i="7"/>
  <c r="J843" i="7"/>
  <c r="J842" i="7"/>
  <c r="J836" i="7"/>
  <c r="J835" i="7"/>
  <c r="J834" i="7"/>
  <c r="J833" i="7"/>
  <c r="J831" i="7"/>
  <c r="J830" i="7"/>
  <c r="J829" i="7"/>
  <c r="J828" i="7"/>
  <c r="J827" i="7"/>
  <c r="J821" i="7"/>
  <c r="J820" i="7"/>
  <c r="J819" i="7"/>
  <c r="J816" i="7"/>
  <c r="J815" i="7"/>
  <c r="J814" i="7"/>
  <c r="J813" i="7"/>
  <c r="J812" i="7"/>
  <c r="J806" i="7"/>
  <c r="J805" i="7"/>
  <c r="J804" i="7"/>
  <c r="J801" i="7"/>
  <c r="J800" i="7"/>
  <c r="J799" i="7"/>
  <c r="J798" i="7"/>
  <c r="J797" i="7"/>
  <c r="J791" i="7"/>
  <c r="J790" i="7"/>
  <c r="J789" i="7"/>
  <c r="J788" i="7"/>
  <c r="J786" i="7"/>
  <c r="J785" i="7"/>
  <c r="J784" i="7"/>
  <c r="J783" i="7"/>
  <c r="J782" i="7"/>
  <c r="J776" i="7"/>
  <c r="J775" i="7"/>
  <c r="J774" i="7"/>
  <c r="J771" i="7"/>
  <c r="J770" i="7"/>
  <c r="J769" i="7"/>
  <c r="J768" i="7"/>
  <c r="J767" i="7"/>
  <c r="J761" i="7"/>
  <c r="J760" i="7"/>
  <c r="J746" i="7"/>
  <c r="J745" i="7"/>
  <c r="J730" i="7"/>
  <c r="J729" i="7"/>
  <c r="J728" i="7"/>
  <c r="J727" i="7"/>
  <c r="J725" i="7"/>
  <c r="J715" i="7"/>
  <c r="J714" i="7"/>
  <c r="J713" i="7"/>
  <c r="J712" i="7"/>
  <c r="J710" i="7"/>
  <c r="J709" i="7"/>
  <c r="J708" i="7"/>
  <c r="J700" i="7"/>
  <c r="J699" i="7"/>
  <c r="J698" i="7"/>
  <c r="J697" i="7"/>
  <c r="J695" i="7"/>
  <c r="J694" i="7"/>
  <c r="J693" i="7"/>
  <c r="J692" i="7"/>
  <c r="J691" i="7"/>
  <c r="J684" i="7"/>
  <c r="J683" i="7"/>
  <c r="J682" i="7"/>
  <c r="J681" i="7"/>
  <c r="J679" i="7"/>
  <c r="J678" i="7"/>
  <c r="J677" i="7"/>
  <c r="J676" i="7"/>
  <c r="J675" i="7"/>
  <c r="J669" i="7"/>
  <c r="J668" i="7"/>
  <c r="J667" i="7"/>
  <c r="J666" i="7"/>
  <c r="J664" i="7"/>
  <c r="J663" i="7"/>
  <c r="J662" i="7"/>
  <c r="J661" i="7"/>
  <c r="J660" i="7"/>
  <c r="J654" i="7"/>
  <c r="J653" i="7"/>
  <c r="J652" i="7"/>
  <c r="J651" i="7"/>
  <c r="J649" i="7"/>
  <c r="J648" i="7"/>
  <c r="J647" i="7"/>
  <c r="J646" i="7"/>
  <c r="J645" i="7"/>
  <c r="J644" i="7"/>
  <c r="J642" i="7"/>
  <c r="J639" i="7"/>
  <c r="J638" i="7"/>
  <c r="J637" i="7"/>
  <c r="J636" i="7"/>
  <c r="J634" i="7"/>
  <c r="J633" i="7"/>
  <c r="J632" i="7"/>
  <c r="J631" i="7"/>
  <c r="J630" i="7"/>
  <c r="J623" i="7"/>
  <c r="J622" i="7"/>
  <c r="J621" i="7"/>
  <c r="J620" i="7"/>
  <c r="J615" i="7"/>
  <c r="J614" i="7"/>
  <c r="J613" i="7"/>
  <c r="J607" i="7"/>
  <c r="J606" i="7"/>
  <c r="J605" i="7"/>
  <c r="J604" i="7"/>
  <c r="J602" i="7"/>
  <c r="J601" i="7"/>
  <c r="J600" i="7"/>
  <c r="J599" i="7"/>
  <c r="J598" i="7"/>
  <c r="J592" i="7"/>
  <c r="J591" i="7"/>
  <c r="J590" i="7"/>
  <c r="J589" i="7"/>
  <c r="J586" i="7"/>
  <c r="J585" i="7"/>
  <c r="J584" i="7"/>
  <c r="J583" i="7"/>
  <c r="J582" i="7"/>
  <c r="J576" i="7"/>
  <c r="J575" i="7"/>
  <c r="J574" i="7"/>
  <c r="J573" i="7"/>
  <c r="J571" i="7"/>
  <c r="J570" i="7"/>
  <c r="J569" i="7"/>
  <c r="J568" i="7"/>
  <c r="J567" i="7"/>
  <c r="J561" i="7"/>
  <c r="J560" i="7"/>
  <c r="J559" i="7"/>
  <c r="J558" i="7"/>
  <c r="J557" i="7"/>
  <c r="J556" i="7"/>
  <c r="J555" i="7"/>
  <c r="J554" i="7"/>
  <c r="J553" i="7"/>
  <c r="J552" i="7"/>
  <c r="J551" i="7"/>
  <c r="J549" i="7"/>
  <c r="J546" i="7"/>
  <c r="J545" i="7"/>
  <c r="J544" i="7"/>
  <c r="J543" i="7"/>
  <c r="J541" i="7"/>
  <c r="J540" i="7"/>
  <c r="J539" i="7"/>
  <c r="J538" i="7"/>
  <c r="J537" i="7"/>
  <c r="J531" i="7"/>
  <c r="J530" i="7"/>
  <c r="J529" i="7"/>
  <c r="J526" i="7"/>
  <c r="J525" i="7"/>
  <c r="J524" i="7"/>
  <c r="J523" i="7"/>
  <c r="J522" i="7"/>
  <c r="J516" i="7"/>
  <c r="J515" i="7"/>
  <c r="J514" i="7"/>
  <c r="J513" i="7"/>
  <c r="J511" i="7"/>
  <c r="J510" i="7"/>
  <c r="J509" i="7"/>
  <c r="J508" i="7"/>
  <c r="J507" i="7"/>
  <c r="J501" i="7"/>
  <c r="J500" i="7"/>
  <c r="J499" i="7"/>
  <c r="J498" i="7"/>
  <c r="J496" i="7"/>
  <c r="J495" i="7"/>
  <c r="J494" i="7"/>
  <c r="J493" i="7"/>
  <c r="J486" i="7"/>
  <c r="J485" i="7"/>
  <c r="J484" i="7"/>
  <c r="J483" i="7"/>
  <c r="J481" i="7"/>
  <c r="J480" i="7"/>
  <c r="J479" i="7"/>
  <c r="J478" i="7"/>
  <c r="J477" i="7"/>
  <c r="J471" i="7"/>
  <c r="J470" i="7"/>
  <c r="J469" i="7"/>
  <c r="J468" i="7"/>
  <c r="J466" i="7"/>
  <c r="J465" i="7"/>
  <c r="J464" i="7"/>
  <c r="J463" i="7"/>
  <c r="J462" i="7"/>
  <c r="J454" i="7"/>
  <c r="J453" i="7"/>
  <c r="J452" i="7"/>
  <c r="J449" i="7"/>
  <c r="J448" i="7"/>
  <c r="J447" i="7"/>
  <c r="J446" i="7"/>
  <c r="J445" i="7"/>
  <c r="J439" i="7"/>
  <c r="J438" i="7"/>
  <c r="J437" i="7"/>
  <c r="J436" i="7"/>
  <c r="J434" i="7"/>
  <c r="J433" i="7"/>
  <c r="J432" i="7"/>
  <c r="J431" i="7"/>
  <c r="J430" i="7"/>
  <c r="J429" i="7"/>
  <c r="J427" i="7"/>
  <c r="J424" i="7"/>
  <c r="J423" i="7"/>
  <c r="J422" i="7"/>
  <c r="J419" i="7"/>
  <c r="J418" i="7"/>
  <c r="J417" i="7"/>
  <c r="J416" i="7"/>
  <c r="J415" i="7"/>
  <c r="J409" i="7"/>
  <c r="J408" i="7"/>
  <c r="J407" i="7"/>
  <c r="J406" i="7"/>
  <c r="J404" i="7"/>
  <c r="J394" i="7"/>
  <c r="J393" i="7"/>
  <c r="J392" i="7"/>
  <c r="J391" i="7"/>
  <c r="J389" i="7"/>
  <c r="J388" i="7"/>
  <c r="J387" i="7"/>
  <c r="J386" i="7"/>
  <c r="J385" i="7"/>
  <c r="J384" i="7"/>
  <c r="J382" i="7"/>
  <c r="J379" i="7"/>
  <c r="J378" i="7"/>
  <c r="J377" i="7"/>
  <c r="J376" i="7"/>
  <c r="J374" i="7"/>
  <c r="J373" i="7"/>
  <c r="J372" i="7"/>
  <c r="J371" i="7"/>
  <c r="J370" i="7"/>
  <c r="J369" i="7"/>
  <c r="J367" i="7"/>
  <c r="J358" i="7"/>
  <c r="J357" i="7"/>
  <c r="J356" i="7"/>
  <c r="J355" i="7"/>
  <c r="J349" i="7"/>
  <c r="J348" i="7"/>
  <c r="J347" i="7"/>
  <c r="J346" i="7"/>
  <c r="J345" i="7"/>
  <c r="J344" i="7"/>
  <c r="J343" i="7"/>
  <c r="J342" i="7"/>
  <c r="J341" i="7"/>
  <c r="J340" i="7"/>
  <c r="J334" i="7"/>
  <c r="J333" i="7"/>
  <c r="J332" i="7"/>
  <c r="J331" i="7"/>
  <c r="J329" i="7"/>
  <c r="J328" i="7"/>
  <c r="J327" i="7"/>
  <c r="J326" i="7"/>
  <c r="J325" i="7"/>
  <c r="J318" i="7"/>
  <c r="J317" i="7"/>
  <c r="J316" i="7"/>
  <c r="J313" i="7"/>
  <c r="J312" i="7"/>
  <c r="J311" i="7"/>
  <c r="J310" i="7"/>
  <c r="J309" i="7"/>
  <c r="J303" i="7"/>
  <c r="J302" i="7"/>
  <c r="J301" i="7"/>
  <c r="J300" i="7"/>
  <c r="J297" i="7"/>
  <c r="J296" i="7"/>
  <c r="J295" i="7"/>
  <c r="J294" i="7"/>
  <c r="J293" i="7"/>
  <c r="J292" i="7"/>
  <c r="J290" i="7"/>
  <c r="J287" i="7"/>
  <c r="J286" i="7"/>
  <c r="J285" i="7"/>
  <c r="J282" i="7"/>
  <c r="J281" i="7"/>
  <c r="J280" i="7"/>
  <c r="J279" i="7"/>
  <c r="J278" i="7"/>
  <c r="J270" i="7"/>
  <c r="J267" i="7"/>
  <c r="J266" i="7"/>
  <c r="J265" i="7"/>
  <c r="J264" i="7"/>
  <c r="J263" i="7"/>
  <c r="J257" i="7"/>
  <c r="J256" i="7"/>
  <c r="J255" i="7"/>
  <c r="J252" i="7"/>
  <c r="J251" i="7"/>
  <c r="J250" i="7"/>
  <c r="J249" i="7"/>
  <c r="J248" i="7"/>
  <c r="J241" i="7"/>
  <c r="J240" i="7"/>
  <c r="J239" i="7"/>
  <c r="J236" i="7"/>
  <c r="J235" i="7"/>
  <c r="J234" i="7"/>
  <c r="J233" i="7"/>
  <c r="J232" i="7"/>
  <c r="J223" i="7"/>
  <c r="J220" i="7"/>
  <c r="J219" i="7"/>
  <c r="J218" i="7"/>
  <c r="J217" i="7"/>
  <c r="J216" i="7"/>
  <c r="J210" i="7"/>
  <c r="J209" i="7"/>
  <c r="J208" i="7"/>
  <c r="J205" i="7"/>
  <c r="J204" i="7"/>
  <c r="J203" i="7"/>
  <c r="J202" i="7"/>
  <c r="J201" i="7"/>
  <c r="J195" i="7"/>
  <c r="J194" i="7"/>
  <c r="J193" i="7"/>
  <c r="J192" i="7"/>
  <c r="J190" i="7"/>
  <c r="J189" i="7"/>
  <c r="J188" i="7"/>
  <c r="J187" i="7"/>
  <c r="J186" i="7"/>
  <c r="J180" i="7"/>
  <c r="J179" i="7"/>
  <c r="J178" i="7"/>
  <c r="J175" i="7"/>
  <c r="J174" i="7"/>
  <c r="J173" i="7"/>
  <c r="J172" i="7"/>
  <c r="J171" i="7"/>
  <c r="J165" i="7"/>
  <c r="J164" i="7"/>
  <c r="J163" i="7"/>
  <c r="J162" i="7"/>
  <c r="J160" i="7"/>
  <c r="J159" i="7"/>
  <c r="J158" i="7"/>
  <c r="J157" i="7"/>
  <c r="J156" i="7"/>
  <c r="J150" i="7"/>
  <c r="J149" i="7"/>
  <c r="J148" i="7"/>
  <c r="J145" i="7"/>
  <c r="J144" i="7"/>
  <c r="J143" i="7"/>
  <c r="J142" i="7"/>
  <c r="J141" i="7"/>
  <c r="J135" i="7"/>
  <c r="J134" i="7"/>
  <c r="J129" i="7"/>
  <c r="J128" i="7"/>
  <c r="J127" i="7"/>
  <c r="J126" i="7"/>
  <c r="J125" i="7"/>
  <c r="J102" i="7"/>
  <c r="J100" i="7"/>
  <c r="J97" i="7"/>
  <c r="J96" i="7"/>
  <c r="J95" i="7"/>
  <c r="J94" i="7"/>
  <c r="J93" i="7"/>
  <c r="J86" i="7"/>
  <c r="J85" i="7"/>
  <c r="J84" i="7"/>
  <c r="J83" i="7"/>
  <c r="J81" i="7"/>
  <c r="J80" i="7"/>
  <c r="J79" i="7"/>
  <c r="J78" i="7"/>
  <c r="J77" i="7"/>
  <c r="J76" i="7"/>
  <c r="J74" i="7"/>
  <c r="J71" i="7"/>
  <c r="J70" i="7"/>
  <c r="J69" i="7"/>
  <c r="J68" i="7"/>
  <c r="J66" i="7"/>
  <c r="J65" i="7"/>
  <c r="J64" i="7"/>
  <c r="J63" i="7"/>
  <c r="J62" i="7"/>
  <c r="J55" i="7"/>
  <c r="J54" i="7"/>
  <c r="J53" i="7"/>
  <c r="J52" i="7"/>
  <c r="J50" i="7"/>
  <c r="J49" i="7"/>
  <c r="J48" i="7"/>
  <c r="J47" i="7"/>
  <c r="J46" i="7"/>
  <c r="J40" i="7"/>
  <c r="J39" i="7"/>
  <c r="J38" i="7"/>
  <c r="J37" i="7"/>
  <c r="J35" i="7"/>
  <c r="J34" i="7"/>
  <c r="J33" i="7"/>
  <c r="J32" i="7"/>
  <c r="J31" i="7"/>
  <c r="J30" i="7"/>
  <c r="J28" i="7"/>
  <c r="J25" i="7"/>
  <c r="J24" i="7"/>
  <c r="J23" i="7"/>
  <c r="J22" i="7"/>
  <c r="J20" i="7"/>
  <c r="J19" i="7"/>
  <c r="J18" i="7"/>
  <c r="J17" i="7"/>
  <c r="J16" i="7"/>
  <c r="J908" i="7"/>
  <c r="J909" i="7"/>
  <c r="J911" i="7"/>
  <c r="J912" i="7"/>
  <c r="J913" i="7"/>
  <c r="J914" i="7"/>
  <c r="J918" i="7"/>
  <c r="J920" i="7"/>
  <c r="J921" i="7"/>
  <c r="J922" i="7"/>
  <c r="J923" i="7"/>
  <c r="J924" i="7"/>
  <c r="J925" i="7"/>
  <c r="J927" i="7"/>
  <c r="J928" i="7"/>
  <c r="J929" i="7"/>
  <c r="J930" i="7"/>
  <c r="J936" i="7"/>
  <c r="J937" i="7"/>
  <c r="J938" i="7"/>
  <c r="J939" i="7"/>
  <c r="J940" i="7"/>
  <c r="J942" i="7"/>
  <c r="J943" i="7"/>
  <c r="J944" i="7"/>
  <c r="J945" i="7"/>
  <c r="J953" i="7"/>
  <c r="J954" i="7"/>
  <c r="J955" i="7"/>
  <c r="J956" i="7"/>
  <c r="J957" i="7"/>
  <c r="J958" i="7"/>
  <c r="J959" i="7"/>
  <c r="J960" i="7"/>
  <c r="J966" i="7"/>
  <c r="J967" i="7"/>
  <c r="J968" i="7"/>
  <c r="J969" i="7"/>
  <c r="J970" i="7"/>
  <c r="J972" i="7"/>
  <c r="J973" i="7"/>
  <c r="J974" i="7"/>
  <c r="J975" i="7"/>
  <c r="J983" i="7"/>
  <c r="J984" i="7"/>
  <c r="J985" i="7"/>
  <c r="J987" i="7"/>
  <c r="J988" i="7"/>
  <c r="J989" i="7"/>
  <c r="J990" i="7"/>
  <c r="O119" i="7" l="1"/>
  <c r="N704" i="7"/>
  <c r="F2878" i="7"/>
  <c r="J2878" i="7" s="1"/>
  <c r="F689" i="7"/>
  <c r="J689" i="7" s="1"/>
  <c r="F704" i="7"/>
  <c r="F702" i="7" s="1"/>
  <c r="F701" i="7" s="1"/>
  <c r="F687" i="7" l="1"/>
  <c r="F2876" i="7"/>
  <c r="J2876" i="7" s="1"/>
  <c r="N702" i="7"/>
  <c r="N268" i="7"/>
  <c r="F2934" i="7"/>
  <c r="J2934" i="7" s="1"/>
  <c r="F2859" i="7"/>
  <c r="J2859" i="7" s="1"/>
  <c r="F2542" i="7"/>
  <c r="J2542" i="7" s="1"/>
  <c r="N2058" i="7"/>
  <c r="O2058" i="7" s="1"/>
  <c r="F2058" i="7"/>
  <c r="F1411" i="7"/>
  <c r="J1411" i="7" s="1"/>
  <c r="N1317" i="7"/>
  <c r="N817" i="7"/>
  <c r="F364" i="7"/>
  <c r="F272" i="7"/>
  <c r="J272" i="7" s="1"/>
  <c r="J687" i="7" l="1"/>
  <c r="F686" i="7"/>
  <c r="J686" i="7" s="1"/>
  <c r="F225" i="7"/>
  <c r="J225" i="7" s="1"/>
  <c r="F132" i="7"/>
  <c r="J132" i="7" s="1"/>
  <c r="F118" i="7"/>
  <c r="F116" i="7"/>
  <c r="F298" i="7" l="1"/>
  <c r="J298" i="7" s="1"/>
  <c r="F455" i="7"/>
  <c r="J455" i="7" s="1"/>
  <c r="E132" i="7"/>
  <c r="F3015" i="7" l="1"/>
  <c r="I1764" i="7"/>
  <c r="I907" i="7"/>
  <c r="I2980" i="7"/>
  <c r="I2977" i="7"/>
  <c r="I2976" i="7"/>
  <c r="I2975" i="7"/>
  <c r="I2974" i="7"/>
  <c r="I2973" i="7"/>
  <c r="I2967" i="7"/>
  <c r="I2966" i="7"/>
  <c r="I2965" i="7"/>
  <c r="I2962" i="7"/>
  <c r="I2961" i="7"/>
  <c r="I2960" i="7"/>
  <c r="I2959" i="7"/>
  <c r="I2958" i="7"/>
  <c r="I2952" i="7"/>
  <c r="I2951" i="7"/>
  <c r="I2950" i="7"/>
  <c r="I2949" i="7"/>
  <c r="I2947" i="7"/>
  <c r="I2946" i="7"/>
  <c r="I2945" i="7"/>
  <c r="I2944" i="7"/>
  <c r="I2943" i="7"/>
  <c r="I2942" i="7"/>
  <c r="I2940" i="7"/>
  <c r="I2937" i="7"/>
  <c r="I2936" i="7"/>
  <c r="I2935" i="7"/>
  <c r="I2934" i="7"/>
  <c r="I2931" i="7"/>
  <c r="I2930" i="7"/>
  <c r="I2929" i="7"/>
  <c r="I2928" i="7"/>
  <c r="I2927" i="7"/>
  <c r="I2920" i="7"/>
  <c r="I2919" i="7"/>
  <c r="I2918" i="7"/>
  <c r="I2917" i="7"/>
  <c r="I2916" i="7"/>
  <c r="I2915" i="7"/>
  <c r="I2914" i="7"/>
  <c r="I2913" i="7"/>
  <c r="I2912" i="7"/>
  <c r="I2911" i="7"/>
  <c r="I2910" i="7"/>
  <c r="I2909" i="7"/>
  <c r="I2908" i="7"/>
  <c r="I2907" i="7"/>
  <c r="I2906" i="7"/>
  <c r="I2905" i="7"/>
  <c r="I2904" i="7"/>
  <c r="I2903" i="7"/>
  <c r="I2900" i="7"/>
  <c r="I2899" i="7"/>
  <c r="I2898" i="7"/>
  <c r="I2897" i="7"/>
  <c r="I2896" i="7"/>
  <c r="I2889" i="7"/>
  <c r="I2888" i="7"/>
  <c r="I2887" i="7"/>
  <c r="I2884" i="7"/>
  <c r="I2883" i="7"/>
  <c r="I2882" i="7"/>
  <c r="I2881" i="7"/>
  <c r="I2880" i="7"/>
  <c r="I2874" i="7"/>
  <c r="I2873" i="7"/>
  <c r="I2872" i="7"/>
  <c r="I2871" i="7"/>
  <c r="I2869" i="7"/>
  <c r="I2868" i="7"/>
  <c r="I2867" i="7"/>
  <c r="I2866" i="7"/>
  <c r="I2865" i="7"/>
  <c r="I2864" i="7"/>
  <c r="I2862" i="7"/>
  <c r="I2859" i="7"/>
  <c r="I2854" i="7"/>
  <c r="I2853" i="7"/>
  <c r="I2852" i="7"/>
  <c r="I2851" i="7"/>
  <c r="I2850" i="7"/>
  <c r="I2844" i="7"/>
  <c r="I2843" i="7"/>
  <c r="I2842" i="7"/>
  <c r="I2839" i="7"/>
  <c r="I2838" i="7"/>
  <c r="I2837" i="7"/>
  <c r="I2836" i="7"/>
  <c r="I2835" i="7"/>
  <c r="I2834" i="7"/>
  <c r="I2829" i="7"/>
  <c r="I2824" i="7"/>
  <c r="I2823" i="7"/>
  <c r="I2822" i="7"/>
  <c r="I2821" i="7"/>
  <c r="I2820" i="7"/>
  <c r="I2819" i="7"/>
  <c r="I2814" i="7"/>
  <c r="I2813" i="7"/>
  <c r="I2812" i="7"/>
  <c r="I2811" i="7"/>
  <c r="I2809" i="7"/>
  <c r="I2808" i="7"/>
  <c r="I2807" i="7"/>
  <c r="I2806" i="7"/>
  <c r="I2805" i="7"/>
  <c r="I2804" i="7"/>
  <c r="I2799" i="7"/>
  <c r="I2798" i="7"/>
  <c r="I2797" i="7"/>
  <c r="I2794" i="7"/>
  <c r="I2793" i="7"/>
  <c r="I2792" i="7"/>
  <c r="I2791" i="7"/>
  <c r="I2790" i="7"/>
  <c r="I2789" i="7"/>
  <c r="I2784" i="7"/>
  <c r="I2783" i="7"/>
  <c r="I2782" i="7"/>
  <c r="I2779" i="7"/>
  <c r="I2778" i="7"/>
  <c r="I2777" i="7"/>
  <c r="I2776" i="7"/>
  <c r="I2775" i="7"/>
  <c r="I2774" i="7"/>
  <c r="I2769" i="7"/>
  <c r="I2768" i="7"/>
  <c r="I2767" i="7"/>
  <c r="I2764" i="7"/>
  <c r="I2763" i="7"/>
  <c r="I2762" i="7"/>
  <c r="I2761" i="7"/>
  <c r="I2760" i="7"/>
  <c r="I2759" i="7"/>
  <c r="I2754" i="7"/>
  <c r="I2753" i="7"/>
  <c r="I2752" i="7"/>
  <c r="I2751" i="7"/>
  <c r="I2749" i="7"/>
  <c r="I2748" i="7"/>
  <c r="I2747" i="7"/>
  <c r="I2746" i="7"/>
  <c r="I2745" i="7"/>
  <c r="I2744" i="7"/>
  <c r="I2739" i="7"/>
  <c r="I2734" i="7"/>
  <c r="I2733" i="7"/>
  <c r="I2732" i="7"/>
  <c r="I2731" i="7"/>
  <c r="I2730" i="7"/>
  <c r="I2729" i="7"/>
  <c r="I2724" i="7"/>
  <c r="I2723" i="7"/>
  <c r="I2722" i="7"/>
  <c r="I2721" i="7"/>
  <c r="I2719" i="7"/>
  <c r="I2718" i="7"/>
  <c r="I2717" i="7"/>
  <c r="I2716" i="7"/>
  <c r="I2715" i="7"/>
  <c r="I2708" i="7"/>
  <c r="I2707" i="7"/>
  <c r="I2706" i="7"/>
  <c r="I2703" i="7"/>
  <c r="I2702" i="7"/>
  <c r="I2701" i="7"/>
  <c r="I2700" i="7"/>
  <c r="I2699" i="7"/>
  <c r="I2693" i="7"/>
  <c r="I2692" i="7"/>
  <c r="I2691" i="7"/>
  <c r="I2690" i="7"/>
  <c r="I2689" i="7"/>
  <c r="I2688" i="7"/>
  <c r="I2687" i="7"/>
  <c r="I2686" i="7"/>
  <c r="I2685" i="7"/>
  <c r="I2684" i="7"/>
  <c r="I2683" i="7"/>
  <c r="I2682" i="7"/>
  <c r="I2681" i="7"/>
  <c r="I2680" i="7"/>
  <c r="I2679" i="7"/>
  <c r="I2678" i="7"/>
  <c r="I2677" i="7"/>
  <c r="I2676" i="7"/>
  <c r="I2675" i="7"/>
  <c r="I2674" i="7"/>
  <c r="I2673" i="7"/>
  <c r="I2672" i="7"/>
  <c r="I2671" i="7"/>
  <c r="I2670" i="7"/>
  <c r="I2669" i="7"/>
  <c r="I2668" i="7"/>
  <c r="I2662" i="7"/>
  <c r="I2661" i="7"/>
  <c r="I2660" i="7"/>
  <c r="I2659" i="7"/>
  <c r="I2657" i="7"/>
  <c r="I2656" i="7"/>
  <c r="I2655" i="7"/>
  <c r="I2654" i="7"/>
  <c r="I2653" i="7"/>
  <c r="I2652" i="7"/>
  <c r="I2650" i="7"/>
  <c r="I2647" i="7"/>
  <c r="I2646" i="7"/>
  <c r="I2645" i="7"/>
  <c r="I2642" i="7"/>
  <c r="I2641" i="7"/>
  <c r="I2640" i="7"/>
  <c r="I2639" i="7"/>
  <c r="I2638" i="7"/>
  <c r="I2632" i="7"/>
  <c r="I2631" i="7"/>
  <c r="I2630" i="7"/>
  <c r="I2627" i="7"/>
  <c r="I2626" i="7"/>
  <c r="I2625" i="7"/>
  <c r="I2624" i="7"/>
  <c r="I2623" i="7"/>
  <c r="I2617" i="7"/>
  <c r="I2616" i="7"/>
  <c r="I2615" i="7"/>
  <c r="I2612" i="7"/>
  <c r="I2611" i="7"/>
  <c r="I2610" i="7"/>
  <c r="I2609" i="7"/>
  <c r="I2608" i="7"/>
  <c r="I2602" i="7"/>
  <c r="I2601" i="7"/>
  <c r="I2600" i="7"/>
  <c r="I2599" i="7"/>
  <c r="I2598" i="7"/>
  <c r="I2597" i="7"/>
  <c r="I2596" i="7"/>
  <c r="I2595" i="7"/>
  <c r="I2594" i="7"/>
  <c r="I2593" i="7"/>
  <c r="I2592" i="7"/>
  <c r="I2591" i="7"/>
  <c r="I2590" i="7"/>
  <c r="I2589" i="7"/>
  <c r="I2587" i="7"/>
  <c r="I2586" i="7"/>
  <c r="I2585" i="7"/>
  <c r="I2584" i="7"/>
  <c r="I2582" i="7"/>
  <c r="I2581" i="7"/>
  <c r="I2580" i="7"/>
  <c r="I2579" i="7"/>
  <c r="I2578" i="7"/>
  <c r="I2572" i="7"/>
  <c r="I2571" i="7"/>
  <c r="I2570" i="7"/>
  <c r="I2569" i="7"/>
  <c r="I2567" i="7"/>
  <c r="I2566" i="7"/>
  <c r="I2565" i="7"/>
  <c r="I2564" i="7"/>
  <c r="I2563" i="7"/>
  <c r="I2557" i="7"/>
  <c r="I2556" i="7"/>
  <c r="I2555" i="7"/>
  <c r="I2554" i="7"/>
  <c r="I2552" i="7"/>
  <c r="I2551" i="7"/>
  <c r="I2550" i="7"/>
  <c r="I2549" i="7"/>
  <c r="I2548" i="7"/>
  <c r="I2547" i="7"/>
  <c r="I2545" i="7"/>
  <c r="I2542" i="7"/>
  <c r="I2537" i="7"/>
  <c r="I2536" i="7"/>
  <c r="I2535" i="7"/>
  <c r="I2534" i="7"/>
  <c r="I2527" i="7"/>
  <c r="I2526" i="7"/>
  <c r="I2525" i="7"/>
  <c r="I2522" i="7"/>
  <c r="I2521" i="7"/>
  <c r="I2520" i="7"/>
  <c r="I2519" i="7"/>
  <c r="I2518" i="7"/>
  <c r="I2512" i="7"/>
  <c r="I2511" i="7"/>
  <c r="I2510" i="7"/>
  <c r="I2509" i="7"/>
  <c r="I2507" i="7"/>
  <c r="I2506" i="7"/>
  <c r="I2505" i="7"/>
  <c r="I2504" i="7"/>
  <c r="I2503" i="7"/>
  <c r="I2497" i="7"/>
  <c r="I2496" i="7"/>
  <c r="I2495" i="7"/>
  <c r="I2494" i="7"/>
  <c r="I2493" i="7"/>
  <c r="I2491" i="7"/>
  <c r="I2490" i="7"/>
  <c r="I2489" i="7"/>
  <c r="I2488" i="7"/>
  <c r="I2487" i="7"/>
  <c r="I2481" i="7"/>
  <c r="I2480" i="7"/>
  <c r="I2479" i="7"/>
  <c r="I2476" i="7"/>
  <c r="I2475" i="7"/>
  <c r="I2474" i="7"/>
  <c r="I2473" i="7"/>
  <c r="I2465" i="7"/>
  <c r="I2464" i="7"/>
  <c r="I2463" i="7"/>
  <c r="I2460" i="7"/>
  <c r="I2459" i="7"/>
  <c r="I2458" i="7"/>
  <c r="I2457" i="7"/>
  <c r="I2456" i="7"/>
  <c r="I2453" i="7"/>
  <c r="I2450" i="7"/>
  <c r="I2445" i="7"/>
  <c r="I2444" i="7"/>
  <c r="I2443" i="7"/>
  <c r="I2442" i="7"/>
  <c r="I2441" i="7"/>
  <c r="I2435" i="7"/>
  <c r="I2434" i="7"/>
  <c r="I2433" i="7"/>
  <c r="I2432" i="7"/>
  <c r="I2430" i="7"/>
  <c r="I2429" i="7"/>
  <c r="I2428" i="7"/>
  <c r="I2427" i="7"/>
  <c r="I2426" i="7"/>
  <c r="I2420" i="7"/>
  <c r="I2419" i="7"/>
  <c r="I2418" i="7"/>
  <c r="I2417" i="7"/>
  <c r="I2415" i="7"/>
  <c r="I2405" i="7"/>
  <c r="I2404" i="7"/>
  <c r="I2403" i="7"/>
  <c r="I2402" i="7"/>
  <c r="I2400" i="7"/>
  <c r="I2398" i="7"/>
  <c r="I2397" i="7"/>
  <c r="I2390" i="7"/>
  <c r="I2389" i="7"/>
  <c r="I2388" i="7"/>
  <c r="I2387" i="7"/>
  <c r="I2385" i="7"/>
  <c r="I2384" i="7"/>
  <c r="I2383" i="7"/>
  <c r="I2382" i="7"/>
  <c r="I2381" i="7"/>
  <c r="I2380" i="7"/>
  <c r="I2378" i="7"/>
  <c r="I2375" i="7"/>
  <c r="I2374" i="7"/>
  <c r="I2373" i="7"/>
  <c r="I2372" i="7"/>
  <c r="I2370" i="7"/>
  <c r="I2369" i="7"/>
  <c r="I2368" i="7"/>
  <c r="I2367" i="7"/>
  <c r="I2366" i="7"/>
  <c r="I2365" i="7"/>
  <c r="I2363" i="7"/>
  <c r="I2360" i="7"/>
  <c r="I2359" i="7"/>
  <c r="I2358" i="7"/>
  <c r="I2357" i="7"/>
  <c r="I2355" i="7"/>
  <c r="I2354" i="7"/>
  <c r="I2353" i="7"/>
  <c r="I2352" i="7"/>
  <c r="I2351" i="7"/>
  <c r="I2350" i="7"/>
  <c r="I2348" i="7"/>
  <c r="I2345" i="7"/>
  <c r="I2344" i="7"/>
  <c r="I2343" i="7"/>
  <c r="I2342" i="7"/>
  <c r="I2340" i="7"/>
  <c r="I2339" i="7"/>
  <c r="I2338" i="7"/>
  <c r="I2337" i="7"/>
  <c r="I2336" i="7"/>
  <c r="I2330" i="7"/>
  <c r="I2329" i="7"/>
  <c r="I2328" i="7"/>
  <c r="I2327" i="7"/>
  <c r="I2325" i="7"/>
  <c r="I2324" i="7"/>
  <c r="I2323" i="7"/>
  <c r="I2322" i="7"/>
  <c r="I2321" i="7"/>
  <c r="I2315" i="7"/>
  <c r="I2314" i="7"/>
  <c r="I2313" i="7"/>
  <c r="I2312" i="7"/>
  <c r="I2310" i="7"/>
  <c r="I2309" i="7"/>
  <c r="I2308" i="7"/>
  <c r="I2307" i="7"/>
  <c r="I2306" i="7"/>
  <c r="I2300" i="7"/>
  <c r="I2299" i="7"/>
  <c r="I2298" i="7"/>
  <c r="I2297" i="7"/>
  <c r="I2295" i="7"/>
  <c r="I2294" i="7"/>
  <c r="I2293" i="7"/>
  <c r="I2292" i="7"/>
  <c r="I2291" i="7"/>
  <c r="I2284" i="7"/>
  <c r="I2283" i="7"/>
  <c r="I2276" i="7"/>
  <c r="I2269" i="7"/>
  <c r="I2268" i="7"/>
  <c r="I2267" i="7"/>
  <c r="I2266" i="7"/>
  <c r="I2264" i="7"/>
  <c r="I2263" i="7"/>
  <c r="I2262" i="7"/>
  <c r="I2261" i="7"/>
  <c r="I2260" i="7"/>
  <c r="I2259" i="7"/>
  <c r="I2257" i="7"/>
  <c r="I2254" i="7"/>
  <c r="I2253" i="7"/>
  <c r="I2252" i="7"/>
  <c r="I2251" i="7"/>
  <c r="I2249" i="7"/>
  <c r="I2248" i="7"/>
  <c r="I2247" i="7"/>
  <c r="I2239" i="7"/>
  <c r="I2238" i="7"/>
  <c r="I2237" i="7"/>
  <c r="I2236" i="7"/>
  <c r="I2234" i="7"/>
  <c r="I2224" i="7"/>
  <c r="I2223" i="7"/>
  <c r="I2222" i="7"/>
  <c r="I2221" i="7"/>
  <c r="I2219" i="7"/>
  <c r="I2187" i="7"/>
  <c r="I2179" i="7"/>
  <c r="I2178" i="7"/>
  <c r="I2177" i="7"/>
  <c r="I2176" i="7"/>
  <c r="I2174" i="7"/>
  <c r="I2173" i="7"/>
  <c r="I2172" i="7"/>
  <c r="I2171" i="7"/>
  <c r="I2170" i="7"/>
  <c r="I2164" i="7"/>
  <c r="I2163" i="7"/>
  <c r="I2162" i="7"/>
  <c r="I2161" i="7"/>
  <c r="I2159" i="7"/>
  <c r="I2158" i="7"/>
  <c r="I2157" i="7"/>
  <c r="I2156" i="7"/>
  <c r="K2156" i="7" s="1"/>
  <c r="I2155" i="7"/>
  <c r="I2149" i="7"/>
  <c r="I2148" i="7"/>
  <c r="I2147" i="7"/>
  <c r="I2146" i="7"/>
  <c r="I2144" i="7"/>
  <c r="I2119" i="7"/>
  <c r="I2118" i="7"/>
  <c r="I2104" i="7"/>
  <c r="I2103" i="7"/>
  <c r="I2102" i="7"/>
  <c r="I2101" i="7"/>
  <c r="I2099" i="7"/>
  <c r="I2098" i="7"/>
  <c r="I2097" i="7"/>
  <c r="I2096" i="7"/>
  <c r="I2095" i="7"/>
  <c r="I2089" i="7"/>
  <c r="I2088" i="7"/>
  <c r="I2087" i="7"/>
  <c r="I2086" i="7"/>
  <c r="I2074" i="7"/>
  <c r="I2073" i="7"/>
  <c r="I2072" i="7"/>
  <c r="I2071" i="7"/>
  <c r="I2069" i="7"/>
  <c r="I2068" i="7"/>
  <c r="I2067" i="7"/>
  <c r="I2066" i="7"/>
  <c r="I2065" i="7"/>
  <c r="I2064" i="7"/>
  <c r="I2062" i="7"/>
  <c r="I2053" i="7"/>
  <c r="I2052" i="7"/>
  <c r="I2051" i="7"/>
  <c r="I2050" i="7"/>
  <c r="I2049" i="7"/>
  <c r="I2043" i="7"/>
  <c r="I2042" i="7"/>
  <c r="I2041" i="7"/>
  <c r="I2040" i="7"/>
  <c r="I2038" i="7"/>
  <c r="I2037" i="7"/>
  <c r="I2036" i="7"/>
  <c r="I2035" i="7"/>
  <c r="I2034" i="7"/>
  <c r="I2033" i="7"/>
  <c r="I2031" i="7"/>
  <c r="I2028" i="7"/>
  <c r="I2027" i="7"/>
  <c r="I2026" i="7"/>
  <c r="I2025" i="7"/>
  <c r="I2023" i="7"/>
  <c r="I2022" i="7"/>
  <c r="I2021" i="7"/>
  <c r="I2020" i="7"/>
  <c r="I2019" i="7"/>
  <c r="I2013" i="7"/>
  <c r="I2012" i="7"/>
  <c r="I2011" i="7"/>
  <c r="I2010" i="7"/>
  <c r="I2008" i="7"/>
  <c r="I2006" i="7"/>
  <c r="I1998" i="7"/>
  <c r="I1997" i="7"/>
  <c r="I1996" i="7"/>
  <c r="I1995" i="7"/>
  <c r="I1993" i="7"/>
  <c r="I1992" i="7"/>
  <c r="I1991" i="7"/>
  <c r="I1983" i="7"/>
  <c r="I1982" i="7"/>
  <c r="I1981" i="7"/>
  <c r="I1980" i="7"/>
  <c r="I1978" i="7"/>
  <c r="I1977" i="7"/>
  <c r="I1976" i="7"/>
  <c r="I1975" i="7"/>
  <c r="I1974" i="7"/>
  <c r="I1968" i="7"/>
  <c r="I1967" i="7"/>
  <c r="I1966" i="7"/>
  <c r="I1965" i="7"/>
  <c r="I1963" i="7"/>
  <c r="I1962" i="7"/>
  <c r="I1961" i="7"/>
  <c r="I1960" i="7"/>
  <c r="I1959" i="7"/>
  <c r="I1958" i="7"/>
  <c r="I1956" i="7"/>
  <c r="I1953" i="7"/>
  <c r="I1952" i="7"/>
  <c r="I1951" i="7"/>
  <c r="I1950" i="7"/>
  <c r="I1948" i="7"/>
  <c r="I1947" i="7"/>
  <c r="I1946" i="7"/>
  <c r="I1945" i="7"/>
  <c r="I1944" i="7"/>
  <c r="I1943" i="7"/>
  <c r="I1941" i="7"/>
  <c r="I1938" i="7"/>
  <c r="I1937" i="7"/>
  <c r="I1936" i="7"/>
  <c r="I1935" i="7"/>
  <c r="I1933" i="7"/>
  <c r="I1932" i="7"/>
  <c r="I1931" i="7"/>
  <c r="I1930" i="7"/>
  <c r="I1929" i="7"/>
  <c r="I1928" i="7"/>
  <c r="I1926" i="7"/>
  <c r="I1922" i="7"/>
  <c r="I1921" i="7"/>
  <c r="I1920" i="7"/>
  <c r="I1917" i="7"/>
  <c r="I1916" i="7"/>
  <c r="I1915" i="7"/>
  <c r="I1914" i="7"/>
  <c r="I1913" i="7"/>
  <c r="I1907" i="7"/>
  <c r="I1906" i="7"/>
  <c r="I1905" i="7"/>
  <c r="I1904" i="7"/>
  <c r="I1902" i="7"/>
  <c r="I1901" i="7"/>
  <c r="I1900" i="7"/>
  <c r="I1899" i="7"/>
  <c r="I1898" i="7"/>
  <c r="I1892" i="7"/>
  <c r="I1891" i="7"/>
  <c r="I1890" i="7"/>
  <c r="I1889" i="7"/>
  <c r="I1887" i="7"/>
  <c r="I1886" i="7"/>
  <c r="I1885" i="7"/>
  <c r="I1884" i="7"/>
  <c r="I1883" i="7"/>
  <c r="I1882" i="7"/>
  <c r="I1880" i="7"/>
  <c r="I1877" i="7"/>
  <c r="I1876" i="7"/>
  <c r="I1875" i="7"/>
  <c r="I1874" i="7"/>
  <c r="I1872" i="7"/>
  <c r="I1871" i="7"/>
  <c r="I1870" i="7"/>
  <c r="I1869" i="7"/>
  <c r="I1868" i="7"/>
  <c r="K1868" i="7" s="1"/>
  <c r="I1867" i="7"/>
  <c r="I1862" i="7"/>
  <c r="K1862" i="7" s="1"/>
  <c r="I1861" i="7"/>
  <c r="I1860" i="7"/>
  <c r="I1859" i="7"/>
  <c r="I1857" i="7"/>
  <c r="K1857" i="7" s="1"/>
  <c r="I1856" i="7"/>
  <c r="I1855" i="7"/>
  <c r="I1854" i="7"/>
  <c r="I1853" i="7"/>
  <c r="I1847" i="7"/>
  <c r="I1846" i="7"/>
  <c r="I1845" i="7"/>
  <c r="I1844" i="7"/>
  <c r="I1842" i="7"/>
  <c r="I1841" i="7"/>
  <c r="I1840" i="7"/>
  <c r="I1839" i="7"/>
  <c r="I1838" i="7"/>
  <c r="I1832" i="7"/>
  <c r="I1831" i="7"/>
  <c r="I1830" i="7"/>
  <c r="I1829" i="7"/>
  <c r="I1827" i="7"/>
  <c r="I1826" i="7"/>
  <c r="I1825" i="7"/>
  <c r="I1824" i="7"/>
  <c r="I1823" i="7"/>
  <c r="I1822" i="7"/>
  <c r="I1820" i="7"/>
  <c r="I1817" i="7"/>
  <c r="I1816" i="7"/>
  <c r="I1815" i="7"/>
  <c r="I1814" i="7"/>
  <c r="I1812" i="7"/>
  <c r="I1810" i="7"/>
  <c r="I1809" i="7"/>
  <c r="I1808" i="7"/>
  <c r="I1802" i="7"/>
  <c r="I1801" i="7"/>
  <c r="I1800" i="7"/>
  <c r="I1797" i="7"/>
  <c r="I1796" i="7"/>
  <c r="I1795" i="7"/>
  <c r="I1794" i="7"/>
  <c r="I1793" i="7"/>
  <c r="I1787" i="7"/>
  <c r="I1786" i="7"/>
  <c r="I1785" i="7"/>
  <c r="I1784" i="7"/>
  <c r="I1782" i="7"/>
  <c r="I1781" i="7"/>
  <c r="I1780" i="7"/>
  <c r="I1779" i="7"/>
  <c r="I1778" i="7"/>
  <c r="I1772" i="7"/>
  <c r="I1771" i="7"/>
  <c r="I1770" i="7"/>
  <c r="I1769" i="7"/>
  <c r="I1767" i="7"/>
  <c r="I1766" i="7"/>
  <c r="I1765" i="7"/>
  <c r="I1763" i="7"/>
  <c r="I1757" i="7"/>
  <c r="I1756" i="7"/>
  <c r="I1755" i="7"/>
  <c r="I1754" i="7"/>
  <c r="I1752" i="7"/>
  <c r="I1751" i="7"/>
  <c r="I1750" i="7"/>
  <c r="I1749" i="7"/>
  <c r="I1748" i="7"/>
  <c r="I1742" i="7"/>
  <c r="I1741" i="7"/>
  <c r="I1740" i="7"/>
  <c r="I1739" i="7"/>
  <c r="I1737" i="7"/>
  <c r="I1736" i="7"/>
  <c r="I1735" i="7"/>
  <c r="I1734" i="7"/>
  <c r="I1733" i="7"/>
  <c r="I1727" i="7"/>
  <c r="I1726" i="7"/>
  <c r="I1725" i="7"/>
  <c r="I1724" i="7"/>
  <c r="I1722" i="7"/>
  <c r="I1721" i="7"/>
  <c r="I1720" i="7"/>
  <c r="I1719" i="7"/>
  <c r="I1718" i="7"/>
  <c r="I1717" i="7"/>
  <c r="I1715" i="7"/>
  <c r="I1712" i="7"/>
  <c r="I1711" i="7"/>
  <c r="I1710" i="7"/>
  <c r="I1709" i="7"/>
  <c r="I1707" i="7"/>
  <c r="I1706" i="7"/>
  <c r="I1705" i="7"/>
  <c r="I1704" i="7"/>
  <c r="I1703" i="7"/>
  <c r="I1702" i="7"/>
  <c r="I1700" i="7"/>
  <c r="I1697" i="7"/>
  <c r="I1696" i="7"/>
  <c r="I1695" i="7"/>
  <c r="I1694" i="7"/>
  <c r="I1692" i="7"/>
  <c r="I1691" i="7"/>
  <c r="I1690" i="7"/>
  <c r="I1689" i="7"/>
  <c r="I1688" i="7"/>
  <c r="I1687" i="7"/>
  <c r="I1685" i="7"/>
  <c r="I1682" i="7"/>
  <c r="I1681" i="7"/>
  <c r="I1680" i="7"/>
  <c r="I1679" i="7"/>
  <c r="I1677" i="7"/>
  <c r="I1676" i="7"/>
  <c r="I1667" i="7"/>
  <c r="I1666" i="7"/>
  <c r="I1665" i="7"/>
  <c r="I1664" i="7"/>
  <c r="I1662" i="7"/>
  <c r="I1661" i="7"/>
  <c r="I1660" i="7"/>
  <c r="I1659" i="7"/>
  <c r="I1658" i="7"/>
  <c r="I1657" i="7"/>
  <c r="I1655" i="7"/>
  <c r="I1652" i="7"/>
  <c r="I1651" i="7"/>
  <c r="I1650" i="7"/>
  <c r="I1649" i="7"/>
  <c r="I1647" i="7"/>
  <c r="I1646" i="7"/>
  <c r="I1645" i="7"/>
  <c r="I1644" i="7"/>
  <c r="I1643" i="7"/>
  <c r="I1637" i="7"/>
  <c r="I1636" i="7"/>
  <c r="I1632" i="7"/>
  <c r="I1630" i="7"/>
  <c r="I1629" i="7"/>
  <c r="I1622" i="7"/>
  <c r="I1621" i="7"/>
  <c r="I1620" i="7"/>
  <c r="I1619" i="7"/>
  <c r="I1617" i="7"/>
  <c r="I1616" i="7"/>
  <c r="I1615" i="7"/>
  <c r="I1614" i="7"/>
  <c r="I1613" i="7"/>
  <c r="I1612" i="7"/>
  <c r="I1610" i="7"/>
  <c r="I1606" i="7"/>
  <c r="I1605" i="7"/>
  <c r="I1604" i="7"/>
  <c r="K1604" i="7" s="1"/>
  <c r="I1601" i="7"/>
  <c r="I1600" i="7"/>
  <c r="I1599" i="7"/>
  <c r="I1598" i="7"/>
  <c r="I1597" i="7"/>
  <c r="I1591" i="7"/>
  <c r="I1590" i="7"/>
  <c r="I1588" i="7"/>
  <c r="I1587" i="7"/>
  <c r="I1586" i="7"/>
  <c r="I1585" i="7"/>
  <c r="I1584" i="7"/>
  <c r="I1583" i="7"/>
  <c r="I1581" i="7"/>
  <c r="I1578" i="7"/>
  <c r="I1577" i="7"/>
  <c r="I1576" i="7"/>
  <c r="I1575" i="7"/>
  <c r="I1573" i="7"/>
  <c r="I1572" i="7"/>
  <c r="I1571" i="7"/>
  <c r="I1570" i="7"/>
  <c r="I1569" i="7"/>
  <c r="I1563" i="7"/>
  <c r="I1562" i="7"/>
  <c r="I1561" i="7"/>
  <c r="I1560" i="7"/>
  <c r="I1558" i="7"/>
  <c r="I1557" i="7"/>
  <c r="I1548" i="7"/>
  <c r="I1547" i="7"/>
  <c r="I1546" i="7"/>
  <c r="I1545" i="7"/>
  <c r="I1543" i="7"/>
  <c r="I1542" i="7"/>
  <c r="I1541" i="7"/>
  <c r="I1540" i="7"/>
  <c r="I1539" i="7"/>
  <c r="I1533" i="7"/>
  <c r="I1532" i="7"/>
  <c r="I1531" i="7"/>
  <c r="I1530" i="7"/>
  <c r="I1528" i="7"/>
  <c r="I1527" i="7"/>
  <c r="I1526" i="7"/>
  <c r="I1525" i="7"/>
  <c r="I1524" i="7"/>
  <c r="I1523" i="7"/>
  <c r="I1518" i="7"/>
  <c r="I1517" i="7"/>
  <c r="I1516" i="7"/>
  <c r="I1515" i="7"/>
  <c r="I1513" i="7"/>
  <c r="I1512" i="7"/>
  <c r="I1511" i="7"/>
  <c r="I1510" i="7"/>
  <c r="I1509" i="7"/>
  <c r="I1503" i="7"/>
  <c r="I1502" i="7"/>
  <c r="I1501" i="7"/>
  <c r="I1500" i="7"/>
  <c r="I1498" i="7"/>
  <c r="I1497" i="7"/>
  <c r="I1496" i="7"/>
  <c r="I1495" i="7"/>
  <c r="I1494" i="7"/>
  <c r="I1493" i="7"/>
  <c r="I1492" i="7"/>
  <c r="I1491" i="7"/>
  <c r="I1490" i="7"/>
  <c r="I1489" i="7"/>
  <c r="I1488" i="7"/>
  <c r="I1487" i="7"/>
  <c r="I1486" i="7"/>
  <c r="I1485" i="7"/>
  <c r="I1483" i="7"/>
  <c r="I1482" i="7"/>
  <c r="I1481" i="7"/>
  <c r="I1480" i="7"/>
  <c r="I1479" i="7"/>
  <c r="I1478" i="7"/>
  <c r="I1476" i="7"/>
  <c r="I1473" i="7"/>
  <c r="I1472" i="7"/>
  <c r="I1468" i="7"/>
  <c r="I1467" i="7"/>
  <c r="I1466" i="7"/>
  <c r="I1465" i="7"/>
  <c r="I1464" i="7"/>
  <c r="I1463" i="7"/>
  <c r="I1458" i="7"/>
  <c r="I1457" i="7"/>
  <c r="I1456" i="7"/>
  <c r="I1455" i="7"/>
  <c r="I1453" i="7"/>
  <c r="I1452" i="7"/>
  <c r="I1451" i="7"/>
  <c r="I1450" i="7"/>
  <c r="I1449" i="7"/>
  <c r="I1448" i="7"/>
  <c r="I1446" i="7"/>
  <c r="I1427" i="7"/>
  <c r="I1426" i="7"/>
  <c r="I1425" i="7"/>
  <c r="I1424" i="7"/>
  <c r="I1422" i="7"/>
  <c r="I1421" i="7"/>
  <c r="I1420" i="7"/>
  <c r="I1419" i="7"/>
  <c r="I1418" i="7"/>
  <c r="I1417" i="7"/>
  <c r="I1415" i="7"/>
  <c r="I1411" i="7"/>
  <c r="I1406" i="7"/>
  <c r="I1405" i="7"/>
  <c r="I1404" i="7"/>
  <c r="I1403" i="7"/>
  <c r="I1402" i="7"/>
  <c r="I1396" i="7"/>
  <c r="I1395" i="7"/>
  <c r="I1394" i="7"/>
  <c r="I1393" i="7"/>
  <c r="I1391" i="7"/>
  <c r="I1390" i="7"/>
  <c r="I1389" i="7"/>
  <c r="I1388" i="7"/>
  <c r="I1387" i="7"/>
  <c r="I1381" i="7"/>
  <c r="I1380" i="7"/>
  <c r="I1379" i="7"/>
  <c r="I1378" i="7"/>
  <c r="I1376" i="7"/>
  <c r="I1375" i="7"/>
  <c r="I1351" i="7"/>
  <c r="I1350" i="7"/>
  <c r="I1349" i="7"/>
  <c r="I1348" i="7"/>
  <c r="I1346" i="7"/>
  <c r="I1345" i="7"/>
  <c r="I1344" i="7"/>
  <c r="I1343" i="7"/>
  <c r="I1342" i="7"/>
  <c r="I1336" i="7"/>
  <c r="I1335" i="7"/>
  <c r="I1334" i="7"/>
  <c r="I1333" i="7"/>
  <c r="I1331" i="7"/>
  <c r="I1330" i="7"/>
  <c r="I1329" i="7"/>
  <c r="I1328" i="7"/>
  <c r="I1327" i="7"/>
  <c r="I1321" i="7"/>
  <c r="I1320" i="7"/>
  <c r="I1316" i="7"/>
  <c r="I1315" i="7"/>
  <c r="I1314" i="7"/>
  <c r="I1313" i="7"/>
  <c r="I1312" i="7"/>
  <c r="I1306" i="7"/>
  <c r="I1305" i="7"/>
  <c r="I1304" i="7"/>
  <c r="I1303" i="7"/>
  <c r="I1301" i="7"/>
  <c r="I1300" i="7"/>
  <c r="I1299" i="7"/>
  <c r="I1298" i="7"/>
  <c r="I1297" i="7"/>
  <c r="I1291" i="7"/>
  <c r="I1290" i="7"/>
  <c r="I1289" i="7"/>
  <c r="I1288" i="7"/>
  <c r="I1284" i="7"/>
  <c r="I1255" i="7"/>
  <c r="I1254" i="7"/>
  <c r="I1253" i="7"/>
  <c r="I1252" i="7"/>
  <c r="I1246" i="7"/>
  <c r="I1245" i="7"/>
  <c r="I1244" i="7"/>
  <c r="I1243" i="7"/>
  <c r="I1241" i="7"/>
  <c r="I1240" i="7"/>
  <c r="I1239" i="7"/>
  <c r="I1238" i="7"/>
  <c r="I1237" i="7"/>
  <c r="I1236" i="7"/>
  <c r="I1234" i="7"/>
  <c r="I1231" i="7"/>
  <c r="I1230" i="7"/>
  <c r="I1229" i="7"/>
  <c r="I1228" i="7"/>
  <c r="I1226" i="7"/>
  <c r="I1225" i="7"/>
  <c r="I1224" i="7"/>
  <c r="I1223" i="7"/>
  <c r="I1222" i="7"/>
  <c r="I1221" i="7"/>
  <c r="I1219" i="7"/>
  <c r="I1216" i="7"/>
  <c r="I1215" i="7"/>
  <c r="I1214" i="7"/>
  <c r="I1213" i="7"/>
  <c r="I1211" i="7"/>
  <c r="I1210" i="7"/>
  <c r="I1209" i="7"/>
  <c r="I1208" i="7"/>
  <c r="I1207" i="7"/>
  <c r="I1206" i="7"/>
  <c r="I1204" i="7"/>
  <c r="I1201" i="7"/>
  <c r="I1200" i="7"/>
  <c r="I1199" i="7"/>
  <c r="I1198" i="7"/>
  <c r="I1196" i="7"/>
  <c r="I1178" i="7"/>
  <c r="K1178" i="7" s="1"/>
  <c r="I1171" i="7"/>
  <c r="I1170" i="7"/>
  <c r="I1169" i="7"/>
  <c r="I1168" i="7"/>
  <c r="I1166" i="7"/>
  <c r="I1156" i="7"/>
  <c r="I1155" i="7"/>
  <c r="I1154" i="7"/>
  <c r="I1153" i="7"/>
  <c r="I1151" i="7"/>
  <c r="I1126" i="7"/>
  <c r="I1125" i="7"/>
  <c r="I1124" i="7"/>
  <c r="I1123" i="7"/>
  <c r="I1121" i="7"/>
  <c r="I1120" i="7"/>
  <c r="I1119" i="7"/>
  <c r="I1118" i="7"/>
  <c r="I1117" i="7"/>
  <c r="I1111" i="7"/>
  <c r="I1110" i="7"/>
  <c r="I1109" i="7"/>
  <c r="I1108" i="7"/>
  <c r="I1106" i="7"/>
  <c r="I1105" i="7"/>
  <c r="I1104" i="7"/>
  <c r="I1103" i="7"/>
  <c r="I1102" i="7"/>
  <c r="I1101" i="7"/>
  <c r="I1099" i="7"/>
  <c r="I1096" i="7"/>
  <c r="I1095" i="7"/>
  <c r="I1094" i="7"/>
  <c r="I1093" i="7"/>
  <c r="I1091" i="7"/>
  <c r="I1090" i="7"/>
  <c r="I1089" i="7"/>
  <c r="I1088" i="7"/>
  <c r="I1087" i="7"/>
  <c r="I1081" i="7"/>
  <c r="I1080" i="7"/>
  <c r="I1079" i="7"/>
  <c r="I1078" i="7"/>
  <c r="I1076" i="7"/>
  <c r="I1075" i="7"/>
  <c r="I1074" i="7"/>
  <c r="I1073" i="7"/>
  <c r="I1072" i="7"/>
  <c r="I1066" i="7"/>
  <c r="I1065" i="7"/>
  <c r="I1064" i="7"/>
  <c r="I1061" i="7"/>
  <c r="I1060" i="7"/>
  <c r="I1059" i="7"/>
  <c r="I1058" i="7"/>
  <c r="I1057" i="7"/>
  <c r="I1051" i="7"/>
  <c r="I1050" i="7"/>
  <c r="I1049" i="7"/>
  <c r="I1046" i="7"/>
  <c r="I1045" i="7"/>
  <c r="I1044" i="7"/>
  <c r="I1043" i="7"/>
  <c r="I1042" i="7"/>
  <c r="I1036" i="7"/>
  <c r="I1035" i="7"/>
  <c r="I1034" i="7"/>
  <c r="I1033" i="7"/>
  <c r="I1031" i="7"/>
  <c r="I1030" i="7"/>
  <c r="I1029" i="7"/>
  <c r="I1028" i="7"/>
  <c r="I1027" i="7"/>
  <c r="I1021" i="7"/>
  <c r="I1020" i="7"/>
  <c r="I1006" i="7"/>
  <c r="I1005" i="7"/>
  <c r="I1004" i="7"/>
  <c r="I1001" i="7"/>
  <c r="I1000" i="7"/>
  <c r="I999" i="7"/>
  <c r="I998" i="7"/>
  <c r="I997" i="7"/>
  <c r="I990" i="7"/>
  <c r="I989" i="7"/>
  <c r="I988" i="7"/>
  <c r="I987" i="7"/>
  <c r="I985" i="7"/>
  <c r="I984" i="7"/>
  <c r="I983" i="7"/>
  <c r="I975" i="7"/>
  <c r="I974" i="7"/>
  <c r="I973" i="7"/>
  <c r="I972" i="7"/>
  <c r="I970" i="7"/>
  <c r="I969" i="7"/>
  <c r="I968" i="7"/>
  <c r="I967" i="7"/>
  <c r="I966" i="7"/>
  <c r="I960" i="7"/>
  <c r="I959" i="7"/>
  <c r="I958" i="7"/>
  <c r="I957" i="7"/>
  <c r="I955" i="7"/>
  <c r="I954" i="7"/>
  <c r="I953" i="7"/>
  <c r="I945" i="7"/>
  <c r="I944" i="7"/>
  <c r="I943" i="7"/>
  <c r="I942" i="7"/>
  <c r="I940" i="7"/>
  <c r="I939" i="7"/>
  <c r="I938" i="7"/>
  <c r="I937" i="7"/>
  <c r="I936" i="7"/>
  <c r="I930" i="7"/>
  <c r="I929" i="7"/>
  <c r="I928" i="7"/>
  <c r="I927" i="7"/>
  <c r="I925" i="7"/>
  <c r="I924" i="7"/>
  <c r="I923" i="7"/>
  <c r="I922" i="7"/>
  <c r="I921" i="7"/>
  <c r="I920" i="7"/>
  <c r="I918" i="7"/>
  <c r="I914" i="7"/>
  <c r="I913" i="7"/>
  <c r="I912" i="7"/>
  <c r="I911" i="7"/>
  <c r="I909" i="7"/>
  <c r="I908" i="7"/>
  <c r="I906" i="7"/>
  <c r="I905" i="7"/>
  <c r="I904" i="7"/>
  <c r="I899" i="7"/>
  <c r="I898" i="7"/>
  <c r="I897" i="7"/>
  <c r="I896" i="7"/>
  <c r="I894" i="7"/>
  <c r="I893" i="7"/>
  <c r="I892" i="7"/>
  <c r="I891" i="7"/>
  <c r="I890" i="7"/>
  <c r="I889" i="7"/>
  <c r="I883" i="7"/>
  <c r="I882" i="7"/>
  <c r="I881" i="7"/>
  <c r="I880" i="7"/>
  <c r="I878" i="7"/>
  <c r="I877" i="7"/>
  <c r="I876" i="7"/>
  <c r="I875" i="7"/>
  <c r="I874" i="7"/>
  <c r="I873" i="7"/>
  <c r="I871" i="7"/>
  <c r="I867" i="7"/>
  <c r="I866" i="7"/>
  <c r="I865" i="7"/>
  <c r="I864" i="7"/>
  <c r="I862" i="7"/>
  <c r="I861" i="7"/>
  <c r="I851" i="7"/>
  <c r="I850" i="7"/>
  <c r="I849" i="7"/>
  <c r="I848" i="7"/>
  <c r="I846" i="7"/>
  <c r="I845" i="7"/>
  <c r="I844" i="7"/>
  <c r="I843" i="7"/>
  <c r="I842" i="7"/>
  <c r="I836" i="7"/>
  <c r="I835" i="7"/>
  <c r="I834" i="7"/>
  <c r="I833" i="7"/>
  <c r="I831" i="7"/>
  <c r="I830" i="7"/>
  <c r="I829" i="7"/>
  <c r="I828" i="7"/>
  <c r="I827" i="7"/>
  <c r="I821" i="7"/>
  <c r="I820" i="7"/>
  <c r="I819" i="7"/>
  <c r="I816" i="7"/>
  <c r="I815" i="7"/>
  <c r="I814" i="7"/>
  <c r="I813" i="7"/>
  <c r="I812" i="7"/>
  <c r="I806" i="7"/>
  <c r="I805" i="7"/>
  <c r="I804" i="7"/>
  <c r="I801" i="7"/>
  <c r="I800" i="7"/>
  <c r="I799" i="7"/>
  <c r="I798" i="7"/>
  <c r="I797" i="7"/>
  <c r="I791" i="7"/>
  <c r="I790" i="7"/>
  <c r="I789" i="7"/>
  <c r="I788" i="7"/>
  <c r="I786" i="7"/>
  <c r="I785" i="7"/>
  <c r="I784" i="7"/>
  <c r="I783" i="7"/>
  <c r="I782" i="7"/>
  <c r="I776" i="7"/>
  <c r="I775" i="7"/>
  <c r="I774" i="7"/>
  <c r="I771" i="7"/>
  <c r="I770" i="7"/>
  <c r="I769" i="7"/>
  <c r="I768" i="7"/>
  <c r="I767" i="7"/>
  <c r="I761" i="7"/>
  <c r="I760" i="7"/>
  <c r="I730" i="7"/>
  <c r="I729" i="7"/>
  <c r="I728" i="7"/>
  <c r="I727" i="7"/>
  <c r="I725" i="7"/>
  <c r="I715" i="7"/>
  <c r="I714" i="7"/>
  <c r="I713" i="7"/>
  <c r="I712" i="7"/>
  <c r="I710" i="7"/>
  <c r="I709" i="7"/>
  <c r="I708" i="7"/>
  <c r="I700" i="7"/>
  <c r="I699" i="7"/>
  <c r="I698" i="7"/>
  <c r="I697" i="7"/>
  <c r="I695" i="7"/>
  <c r="I694" i="7"/>
  <c r="I693" i="7"/>
  <c r="I692" i="7"/>
  <c r="K692" i="7" s="1"/>
  <c r="I691" i="7"/>
  <c r="K691" i="7" s="1"/>
  <c r="I684" i="7"/>
  <c r="I683" i="7"/>
  <c r="I682" i="7"/>
  <c r="I681" i="7"/>
  <c r="I679" i="7"/>
  <c r="I678" i="7"/>
  <c r="I677" i="7"/>
  <c r="I676" i="7"/>
  <c r="I675" i="7"/>
  <c r="I669" i="7"/>
  <c r="I668" i="7"/>
  <c r="I667" i="7"/>
  <c r="I666" i="7"/>
  <c r="I664" i="7"/>
  <c r="I663" i="7"/>
  <c r="I662" i="7"/>
  <c r="I661" i="7"/>
  <c r="I660" i="7"/>
  <c r="I654" i="7"/>
  <c r="I653" i="7"/>
  <c r="I652" i="7"/>
  <c r="I651" i="7"/>
  <c r="I649" i="7"/>
  <c r="I648" i="7"/>
  <c r="I647" i="7"/>
  <c r="I646" i="7"/>
  <c r="I645" i="7"/>
  <c r="I644" i="7"/>
  <c r="I642" i="7"/>
  <c r="I639" i="7"/>
  <c r="I638" i="7"/>
  <c r="I637" i="7"/>
  <c r="I636" i="7"/>
  <c r="I634" i="7"/>
  <c r="I633" i="7"/>
  <c r="I632" i="7"/>
  <c r="I631" i="7"/>
  <c r="I630" i="7"/>
  <c r="I623" i="7"/>
  <c r="I622" i="7"/>
  <c r="I621" i="7"/>
  <c r="I620" i="7"/>
  <c r="I616" i="7"/>
  <c r="I615" i="7"/>
  <c r="I614" i="7"/>
  <c r="I613" i="7"/>
  <c r="I607" i="7"/>
  <c r="I606" i="7"/>
  <c r="I605" i="7"/>
  <c r="I604" i="7"/>
  <c r="I602" i="7"/>
  <c r="I601" i="7"/>
  <c r="I600" i="7"/>
  <c r="I599" i="7"/>
  <c r="I598" i="7"/>
  <c r="I592" i="7"/>
  <c r="I591" i="7"/>
  <c r="I590" i="7"/>
  <c r="I589" i="7"/>
  <c r="I586" i="7"/>
  <c r="I585" i="7"/>
  <c r="K585" i="7" s="1"/>
  <c r="I584" i="7"/>
  <c r="I583" i="7"/>
  <c r="I582" i="7"/>
  <c r="I576" i="7"/>
  <c r="I575" i="7"/>
  <c r="I574" i="7"/>
  <c r="I573" i="7"/>
  <c r="I571" i="7"/>
  <c r="I570" i="7"/>
  <c r="I569" i="7"/>
  <c r="I568" i="7"/>
  <c r="I567" i="7"/>
  <c r="I561" i="7"/>
  <c r="I560" i="7"/>
  <c r="I559" i="7"/>
  <c r="I558" i="7"/>
  <c r="I556" i="7"/>
  <c r="I555" i="7"/>
  <c r="I554" i="7"/>
  <c r="I553" i="7"/>
  <c r="I552" i="7"/>
  <c r="I551" i="7"/>
  <c r="I549" i="7"/>
  <c r="I546" i="7"/>
  <c r="I545" i="7"/>
  <c r="I544" i="7"/>
  <c r="I543" i="7"/>
  <c r="I541" i="7"/>
  <c r="I540" i="7"/>
  <c r="I539" i="7"/>
  <c r="I538" i="7"/>
  <c r="I537" i="7"/>
  <c r="K537" i="7" s="1"/>
  <c r="I531" i="7"/>
  <c r="I530" i="7"/>
  <c r="I529" i="7"/>
  <c r="I526" i="7"/>
  <c r="I525" i="7"/>
  <c r="I524" i="7"/>
  <c r="I523" i="7"/>
  <c r="I522" i="7"/>
  <c r="I516" i="7"/>
  <c r="I515" i="7"/>
  <c r="I514" i="7"/>
  <c r="I513" i="7"/>
  <c r="I511" i="7"/>
  <c r="I510" i="7"/>
  <c r="I509" i="7"/>
  <c r="I508" i="7"/>
  <c r="I507" i="7"/>
  <c r="I501" i="7"/>
  <c r="I500" i="7"/>
  <c r="I499" i="7"/>
  <c r="I498" i="7"/>
  <c r="I496" i="7"/>
  <c r="I495" i="7"/>
  <c r="I494" i="7"/>
  <c r="I493" i="7"/>
  <c r="I486" i="7"/>
  <c r="I485" i="7"/>
  <c r="I484" i="7"/>
  <c r="I483" i="7"/>
  <c r="I481" i="7"/>
  <c r="I480" i="7"/>
  <c r="I479" i="7"/>
  <c r="I478" i="7"/>
  <c r="I477" i="7"/>
  <c r="I471" i="7"/>
  <c r="I470" i="7"/>
  <c r="I469" i="7"/>
  <c r="I468" i="7"/>
  <c r="I466" i="7"/>
  <c r="I465" i="7"/>
  <c r="I464" i="7"/>
  <c r="I463" i="7"/>
  <c r="I462" i="7"/>
  <c r="I455" i="7"/>
  <c r="I454" i="7"/>
  <c r="I453" i="7"/>
  <c r="I452" i="7"/>
  <c r="I449" i="7"/>
  <c r="I448" i="7"/>
  <c r="I447" i="7"/>
  <c r="I446" i="7"/>
  <c r="I445" i="7"/>
  <c r="I439" i="7"/>
  <c r="I438" i="7"/>
  <c r="I437" i="7"/>
  <c r="I436" i="7"/>
  <c r="I434" i="7"/>
  <c r="I433" i="7"/>
  <c r="I432" i="7"/>
  <c r="I431" i="7"/>
  <c r="I430" i="7"/>
  <c r="I429" i="7"/>
  <c r="I427" i="7"/>
  <c r="I424" i="7"/>
  <c r="I423" i="7"/>
  <c r="I422" i="7"/>
  <c r="I419" i="7"/>
  <c r="I418" i="7"/>
  <c r="I417" i="7"/>
  <c r="I416" i="7"/>
  <c r="I415" i="7"/>
  <c r="I409" i="7"/>
  <c r="I408" i="7"/>
  <c r="I407" i="7"/>
  <c r="I406" i="7"/>
  <c r="I404" i="7"/>
  <c r="I402" i="7"/>
  <c r="I394" i="7"/>
  <c r="I393" i="7"/>
  <c r="I392" i="7"/>
  <c r="I391" i="7"/>
  <c r="I389" i="7"/>
  <c r="I388" i="7"/>
  <c r="I387" i="7"/>
  <c r="I386" i="7"/>
  <c r="I385" i="7"/>
  <c r="I384" i="7"/>
  <c r="I382" i="7"/>
  <c r="I379" i="7"/>
  <c r="I378" i="7"/>
  <c r="I377" i="7"/>
  <c r="I376" i="7"/>
  <c r="I374" i="7"/>
  <c r="I373" i="7"/>
  <c r="I372" i="7"/>
  <c r="I371" i="7"/>
  <c r="I370" i="7"/>
  <c r="I369" i="7"/>
  <c r="I367" i="7"/>
  <c r="I358" i="7"/>
  <c r="I357" i="7"/>
  <c r="I356" i="7"/>
  <c r="I355" i="7"/>
  <c r="I349" i="7"/>
  <c r="I348" i="7"/>
  <c r="I347" i="7"/>
  <c r="I346" i="7"/>
  <c r="I344" i="7"/>
  <c r="I343" i="7"/>
  <c r="I342" i="7"/>
  <c r="I341" i="7"/>
  <c r="I340" i="7"/>
  <c r="I334" i="7"/>
  <c r="I333" i="7"/>
  <c r="I332" i="7"/>
  <c r="I331" i="7"/>
  <c r="I329" i="7"/>
  <c r="I328" i="7"/>
  <c r="I327" i="7"/>
  <c r="I326" i="7"/>
  <c r="I325" i="7"/>
  <c r="I318" i="7"/>
  <c r="I317" i="7"/>
  <c r="I316" i="7"/>
  <c r="I313" i="7"/>
  <c r="I312" i="7"/>
  <c r="I311" i="7"/>
  <c r="I310" i="7"/>
  <c r="I309" i="7"/>
  <c r="I303" i="7"/>
  <c r="I302" i="7"/>
  <c r="I301" i="7"/>
  <c r="I300" i="7"/>
  <c r="I297" i="7"/>
  <c r="I296" i="7"/>
  <c r="I295" i="7"/>
  <c r="I294" i="7"/>
  <c r="I293" i="7"/>
  <c r="I292" i="7"/>
  <c r="I290" i="7"/>
  <c r="I287" i="7"/>
  <c r="I286" i="7"/>
  <c r="I285" i="7"/>
  <c r="I282" i="7"/>
  <c r="I281" i="7"/>
  <c r="I280" i="7"/>
  <c r="I279" i="7"/>
  <c r="I278" i="7"/>
  <c r="I272" i="7"/>
  <c r="I267" i="7"/>
  <c r="I266" i="7"/>
  <c r="I265" i="7"/>
  <c r="I264" i="7"/>
  <c r="I263" i="7"/>
  <c r="I257" i="7"/>
  <c r="I256" i="7"/>
  <c r="I255" i="7"/>
  <c r="I252" i="7"/>
  <c r="I251" i="7"/>
  <c r="I250" i="7"/>
  <c r="I249" i="7"/>
  <c r="I248" i="7"/>
  <c r="I241" i="7"/>
  <c r="I240" i="7"/>
  <c r="I239" i="7"/>
  <c r="I236" i="7"/>
  <c r="I235" i="7"/>
  <c r="I234" i="7"/>
  <c r="I233" i="7"/>
  <c r="I232" i="7"/>
  <c r="I225" i="7"/>
  <c r="I220" i="7"/>
  <c r="I219" i="7"/>
  <c r="I218" i="7"/>
  <c r="I217" i="7"/>
  <c r="I216" i="7"/>
  <c r="I210" i="7"/>
  <c r="I209" i="7"/>
  <c r="I208" i="7"/>
  <c r="I205" i="7"/>
  <c r="I204" i="7"/>
  <c r="I203" i="7"/>
  <c r="I202" i="7"/>
  <c r="I201" i="7"/>
  <c r="I195" i="7"/>
  <c r="I194" i="7"/>
  <c r="I193" i="7"/>
  <c r="I192" i="7"/>
  <c r="I190" i="7"/>
  <c r="I189" i="7"/>
  <c r="I188" i="7"/>
  <c r="I187" i="7"/>
  <c r="I186" i="7"/>
  <c r="I180" i="7"/>
  <c r="I179" i="7"/>
  <c r="I178" i="7"/>
  <c r="I175" i="7"/>
  <c r="I174" i="7"/>
  <c r="I173" i="7"/>
  <c r="I172" i="7"/>
  <c r="I171" i="7"/>
  <c r="I165" i="7"/>
  <c r="I164" i="7"/>
  <c r="I163" i="7"/>
  <c r="I162" i="7"/>
  <c r="I160" i="7"/>
  <c r="I159" i="7"/>
  <c r="I158" i="7"/>
  <c r="I157" i="7"/>
  <c r="I156" i="7"/>
  <c r="I150" i="7"/>
  <c r="I149" i="7"/>
  <c r="I148" i="7"/>
  <c r="I145" i="7"/>
  <c r="I144" i="7"/>
  <c r="I143" i="7"/>
  <c r="I142" i="7"/>
  <c r="I141" i="7"/>
  <c r="I135" i="7"/>
  <c r="I134" i="7"/>
  <c r="I132" i="7"/>
  <c r="I129" i="7"/>
  <c r="I128" i="7"/>
  <c r="I127" i="7"/>
  <c r="I126" i="7"/>
  <c r="I125" i="7"/>
  <c r="I112" i="7"/>
  <c r="I111" i="7"/>
  <c r="I102" i="7"/>
  <c r="I97" i="7"/>
  <c r="I96" i="7"/>
  <c r="I95" i="7"/>
  <c r="I94" i="7"/>
  <c r="I93" i="7"/>
  <c r="I86" i="7"/>
  <c r="I85" i="7"/>
  <c r="I84" i="7"/>
  <c r="I83" i="7"/>
  <c r="I81" i="7"/>
  <c r="I80" i="7"/>
  <c r="I79" i="7"/>
  <c r="I78" i="7"/>
  <c r="I77" i="7"/>
  <c r="I76" i="7"/>
  <c r="I74" i="7"/>
  <c r="I71" i="7"/>
  <c r="I70" i="7"/>
  <c r="I69" i="7"/>
  <c r="I68" i="7"/>
  <c r="I66" i="7"/>
  <c r="I65" i="7"/>
  <c r="I64" i="7"/>
  <c r="I63" i="7"/>
  <c r="I62" i="7"/>
  <c r="I55" i="7"/>
  <c r="I54" i="7"/>
  <c r="I53" i="7"/>
  <c r="I52" i="7"/>
  <c r="I50" i="7"/>
  <c r="I49" i="7"/>
  <c r="I48" i="7"/>
  <c r="I47" i="7"/>
  <c r="I46" i="7"/>
  <c r="I40" i="7"/>
  <c r="I39" i="7"/>
  <c r="I38" i="7"/>
  <c r="I37" i="7"/>
  <c r="I35" i="7"/>
  <c r="I34" i="7"/>
  <c r="I33" i="7"/>
  <c r="I32" i="7"/>
  <c r="I31" i="7"/>
  <c r="I30" i="7"/>
  <c r="I28" i="7"/>
  <c r="I25" i="7"/>
  <c r="I24" i="7"/>
  <c r="I23" i="7"/>
  <c r="I22" i="7"/>
  <c r="I20" i="7"/>
  <c r="I19" i="7"/>
  <c r="I18" i="7"/>
  <c r="I17" i="7"/>
  <c r="I16" i="7"/>
  <c r="O2457" i="7"/>
  <c r="M2452" i="7"/>
  <c r="O2452" i="7" s="1"/>
  <c r="M2454" i="7"/>
  <c r="O2454" i="7" s="1"/>
  <c r="M2056" i="7"/>
  <c r="M2017" i="7"/>
  <c r="N2017" i="7"/>
  <c r="O2019" i="7"/>
  <c r="O2020" i="7"/>
  <c r="K1871" i="7"/>
  <c r="K1870" i="7"/>
  <c r="K1867" i="7"/>
  <c r="K1861" i="7"/>
  <c r="M1441" i="7"/>
  <c r="O1316" i="7"/>
  <c r="O1319" i="7"/>
  <c r="M1317" i="7"/>
  <c r="O1317" i="7" s="1"/>
  <c r="O819" i="7"/>
  <c r="O816" i="7"/>
  <c r="O815" i="7"/>
  <c r="M817" i="7"/>
  <c r="O817" i="7" s="1"/>
  <c r="M704" i="7"/>
  <c r="K584" i="7"/>
  <c r="M443" i="7"/>
  <c r="O443" i="7" s="1"/>
  <c r="M362" i="7"/>
  <c r="M116" i="7"/>
  <c r="E2857" i="7"/>
  <c r="I2857" i="7" s="1"/>
  <c r="E2827" i="7"/>
  <c r="I2827" i="7" s="1"/>
  <c r="E2737" i="7"/>
  <c r="I2737" i="7" s="1"/>
  <c r="E2540" i="7"/>
  <c r="I2540" i="7" s="1"/>
  <c r="E2448" i="7"/>
  <c r="I2448" i="7" s="1"/>
  <c r="E2056" i="7"/>
  <c r="M441" i="7" l="1"/>
  <c r="O2017" i="7"/>
  <c r="K1860" i="7"/>
  <c r="K1859" i="7"/>
  <c r="K1869" i="7"/>
  <c r="M2451" i="7"/>
  <c r="O2451" i="7" s="1"/>
  <c r="K538" i="7"/>
  <c r="E1441" i="7"/>
  <c r="E1409" i="7"/>
  <c r="I1409" i="7" s="1"/>
  <c r="E1317" i="7"/>
  <c r="E704" i="7"/>
  <c r="E362" i="7"/>
  <c r="E3015" i="7"/>
  <c r="H3015" i="7"/>
  <c r="L3015" i="7"/>
  <c r="M3015" i="7"/>
  <c r="N3015" i="7"/>
  <c r="G303" i="7"/>
  <c r="E298" i="7"/>
  <c r="I298" i="7" s="1"/>
  <c r="O302" i="7"/>
  <c r="G302" i="7"/>
  <c r="D302" i="7"/>
  <c r="P302" i="7" s="1"/>
  <c r="O301" i="7"/>
  <c r="G301" i="7"/>
  <c r="D301" i="7"/>
  <c r="P301" i="7" s="1"/>
  <c r="G300" i="7"/>
  <c r="D300" i="7"/>
  <c r="P300" i="7" s="1"/>
  <c r="P299" i="7"/>
  <c r="G297" i="7"/>
  <c r="P297" i="7"/>
  <c r="G296" i="7"/>
  <c r="P296" i="7"/>
  <c r="G295" i="7"/>
  <c r="P295" i="7"/>
  <c r="G294" i="7"/>
  <c r="P294" i="7"/>
  <c r="P293" i="7"/>
  <c r="P292" i="7"/>
  <c r="F291" i="7"/>
  <c r="J291" i="7" s="1"/>
  <c r="E291" i="7"/>
  <c r="I291" i="7" s="1"/>
  <c r="P290" i="7"/>
  <c r="E270" i="7"/>
  <c r="I270" i="7" s="1"/>
  <c r="E223" i="7"/>
  <c r="I223" i="7" s="1"/>
  <c r="E116" i="7"/>
  <c r="E100" i="7"/>
  <c r="I100" i="7" s="1"/>
  <c r="D2980" i="7"/>
  <c r="H2978" i="7"/>
  <c r="D2978" i="7" s="1"/>
  <c r="D2961" i="7"/>
  <c r="D2797" i="7"/>
  <c r="H2795" i="7"/>
  <c r="D2795" i="7" s="1"/>
  <c r="D2625" i="7"/>
  <c r="D2626" i="7"/>
  <c r="D2627" i="7"/>
  <c r="D2645" i="7"/>
  <c r="H2643" i="7"/>
  <c r="D2643" i="7" s="1"/>
  <c r="L2454" i="7"/>
  <c r="L2452" i="7" s="1"/>
  <c r="L2451" i="7" s="1"/>
  <c r="D2445" i="7"/>
  <c r="D2233" i="7"/>
  <c r="D2098" i="7"/>
  <c r="D2058" i="7"/>
  <c r="D2056" i="7"/>
  <c r="D2053" i="7"/>
  <c r="D2051" i="7"/>
  <c r="D2050" i="7"/>
  <c r="D2049" i="7"/>
  <c r="D2043" i="7"/>
  <c r="D2042" i="7"/>
  <c r="D2041" i="7"/>
  <c r="D2040" i="7"/>
  <c r="D2039" i="7"/>
  <c r="D2038" i="7"/>
  <c r="D2037" i="7"/>
  <c r="D2036" i="7"/>
  <c r="D2035" i="7"/>
  <c r="D2034" i="7"/>
  <c r="D2033" i="7"/>
  <c r="D2031" i="7"/>
  <c r="D2028" i="7"/>
  <c r="D2027" i="7"/>
  <c r="D2026" i="7"/>
  <c r="D2025" i="7"/>
  <c r="D2024" i="7"/>
  <c r="D2023" i="7"/>
  <c r="D2022" i="7"/>
  <c r="D2021" i="7"/>
  <c r="D2020" i="7"/>
  <c r="D2019" i="7"/>
  <c r="D2013" i="7"/>
  <c r="D2012" i="7"/>
  <c r="D2008" i="7"/>
  <c r="D2007" i="7"/>
  <c r="D2006" i="7"/>
  <c r="D2005" i="7"/>
  <c r="D2004" i="7"/>
  <c r="D1998" i="7"/>
  <c r="D1997" i="7"/>
  <c r="D1996" i="7"/>
  <c r="D1995" i="7"/>
  <c r="D1993" i="7"/>
  <c r="D1992" i="7"/>
  <c r="D1991" i="7"/>
  <c r="D1990" i="7"/>
  <c r="D1989" i="7"/>
  <c r="D1983" i="7"/>
  <c r="D1982" i="7"/>
  <c r="D1978" i="7"/>
  <c r="D1977" i="7"/>
  <c r="D1976" i="7"/>
  <c r="D1975" i="7"/>
  <c r="D1974" i="7"/>
  <c r="D1968" i="7"/>
  <c r="D1967" i="7"/>
  <c r="D1966" i="7"/>
  <c r="D1965" i="7"/>
  <c r="D1964" i="7"/>
  <c r="D1963" i="7"/>
  <c r="D1962" i="7"/>
  <c r="D1961" i="7"/>
  <c r="D1960" i="7"/>
  <c r="D1959" i="7"/>
  <c r="D1958" i="7"/>
  <c r="D1956" i="7"/>
  <c r="D1953" i="7"/>
  <c r="D1952" i="7"/>
  <c r="D1951" i="7"/>
  <c r="D1950" i="7"/>
  <c r="D1948" i="7"/>
  <c r="D1947" i="7"/>
  <c r="D1946" i="7"/>
  <c r="D1945" i="7"/>
  <c r="D1944" i="7"/>
  <c r="D1943" i="7"/>
  <c r="D1941" i="7"/>
  <c r="D1940" i="7"/>
  <c r="D1938" i="7"/>
  <c r="D1937" i="7"/>
  <c r="D1936" i="7"/>
  <c r="D1935" i="7"/>
  <c r="D1933" i="7"/>
  <c r="D1932" i="7"/>
  <c r="D1931" i="7"/>
  <c r="D1930" i="7"/>
  <c r="D1929" i="7"/>
  <c r="D1928" i="7"/>
  <c r="D1926" i="7"/>
  <c r="D1922" i="7"/>
  <c r="D1921" i="7"/>
  <c r="D1920" i="7"/>
  <c r="D1917" i="7"/>
  <c r="D1916" i="7"/>
  <c r="D1915" i="7"/>
  <c r="D1914" i="7"/>
  <c r="D1913" i="7"/>
  <c r="D1907" i="7"/>
  <c r="D1906" i="7"/>
  <c r="D1905" i="7"/>
  <c r="D1904" i="7"/>
  <c r="D1902" i="7"/>
  <c r="D1901" i="7"/>
  <c r="D1900" i="7"/>
  <c r="D1892" i="7"/>
  <c r="D1891" i="7"/>
  <c r="D1890" i="7"/>
  <c r="D1889" i="7"/>
  <c r="D1887" i="7"/>
  <c r="D1886" i="7"/>
  <c r="D1885" i="7"/>
  <c r="D1884" i="7"/>
  <c r="D1883" i="7"/>
  <c r="D1882" i="7"/>
  <c r="D1881" i="7"/>
  <c r="D1880" i="7"/>
  <c r="D1879" i="7"/>
  <c r="D1878" i="7"/>
  <c r="D1877" i="7"/>
  <c r="D1876" i="7"/>
  <c r="D1875" i="7"/>
  <c r="D1874" i="7"/>
  <c r="D1872" i="7"/>
  <c r="D1871" i="7"/>
  <c r="D1870" i="7"/>
  <c r="D1869" i="7"/>
  <c r="D1868" i="7"/>
  <c r="D1867" i="7"/>
  <c r="D1862" i="7"/>
  <c r="D1861" i="7"/>
  <c r="D1860" i="7"/>
  <c r="D1859" i="7"/>
  <c r="D1857" i="7"/>
  <c r="D1856" i="7"/>
  <c r="D1855" i="7"/>
  <c r="D1854" i="7"/>
  <c r="D1853" i="7"/>
  <c r="D1847" i="7"/>
  <c r="D1846" i="7"/>
  <c r="D1845" i="7"/>
  <c r="D1844" i="7"/>
  <c r="D1842" i="7"/>
  <c r="D1841" i="7"/>
  <c r="D1840" i="7"/>
  <c r="D1839" i="7"/>
  <c r="D1838" i="7"/>
  <c r="D1832" i="7"/>
  <c r="D1831" i="7"/>
  <c r="D1830" i="7"/>
  <c r="D1829" i="7"/>
  <c r="D1827" i="7"/>
  <c r="D1826" i="7"/>
  <c r="D1825" i="7"/>
  <c r="D1824" i="7"/>
  <c r="D1823" i="7"/>
  <c r="D1822" i="7"/>
  <c r="D1820" i="7"/>
  <c r="D1817" i="7"/>
  <c r="D1816" i="7"/>
  <c r="D1815" i="7"/>
  <c r="D1814" i="7"/>
  <c r="D1813" i="7"/>
  <c r="D1812" i="7"/>
  <c r="D1811" i="7"/>
  <c r="D1810" i="7"/>
  <c r="D1809" i="7"/>
  <c r="D1808" i="7"/>
  <c r="D1802" i="7"/>
  <c r="D1801" i="7"/>
  <c r="D1800" i="7"/>
  <c r="D1797" i="7"/>
  <c r="D1796" i="7"/>
  <c r="D1795" i="7"/>
  <c r="D1794" i="7"/>
  <c r="D1793" i="7"/>
  <c r="D1787" i="7"/>
  <c r="D1786" i="7"/>
  <c r="D1785" i="7"/>
  <c r="D1784" i="7"/>
  <c r="D1782" i="7"/>
  <c r="D1781" i="7"/>
  <c r="D1780" i="7"/>
  <c r="D1772" i="7"/>
  <c r="D1771" i="7"/>
  <c r="D1770" i="7"/>
  <c r="D1769" i="7"/>
  <c r="D1768" i="7"/>
  <c r="D1767" i="7"/>
  <c r="D1766" i="7"/>
  <c r="D1765" i="7"/>
  <c r="D1764" i="7"/>
  <c r="D1763" i="7"/>
  <c r="D1757" i="7"/>
  <c r="D1756" i="7"/>
  <c r="D1755" i="7"/>
  <c r="D1754" i="7"/>
  <c r="D1752" i="7"/>
  <c r="D1751" i="7"/>
  <c r="D1749" i="7"/>
  <c r="D1748" i="7"/>
  <c r="D1742" i="7"/>
  <c r="D1741" i="7"/>
  <c r="D1740" i="7"/>
  <c r="D1739" i="7"/>
  <c r="D1737" i="7"/>
  <c r="D1736" i="7"/>
  <c r="D1735" i="7"/>
  <c r="D1734" i="7"/>
  <c r="D1733" i="7"/>
  <c r="D1727" i="7"/>
  <c r="D1726" i="7"/>
  <c r="D1725" i="7"/>
  <c r="D1724" i="7"/>
  <c r="D1722" i="7"/>
  <c r="D1721" i="7"/>
  <c r="D1720" i="7"/>
  <c r="D1719" i="7"/>
  <c r="D1718" i="7"/>
  <c r="D1717" i="7"/>
  <c r="D1715" i="7"/>
  <c r="D1712" i="7"/>
  <c r="D1711" i="7"/>
  <c r="D1710" i="7"/>
  <c r="D1709" i="7"/>
  <c r="D1708" i="7"/>
  <c r="D1707" i="7"/>
  <c r="D1706" i="7"/>
  <c r="D1705" i="7"/>
  <c r="D1704" i="7"/>
  <c r="D1703" i="7"/>
  <c r="D1702" i="7"/>
  <c r="D1701" i="7"/>
  <c r="D1700" i="7"/>
  <c r="D1699" i="7"/>
  <c r="D1697" i="7"/>
  <c r="D1696" i="7"/>
  <c r="D1695" i="7"/>
  <c r="D1694" i="7"/>
  <c r="D1692" i="7"/>
  <c r="D1691" i="7"/>
  <c r="D1690" i="7"/>
  <c r="D1689" i="7"/>
  <c r="D1688" i="7"/>
  <c r="D1687" i="7"/>
  <c r="D1685" i="7"/>
  <c r="D1682" i="7"/>
  <c r="D1681" i="7"/>
  <c r="D1680" i="7"/>
  <c r="D1679" i="7"/>
  <c r="D1677" i="7"/>
  <c r="D1676" i="7"/>
  <c r="D1675" i="7"/>
  <c r="D1674" i="7"/>
  <c r="D1673" i="7"/>
  <c r="D1667" i="7"/>
  <c r="D1666" i="7"/>
  <c r="D1665" i="7"/>
  <c r="D1664" i="7"/>
  <c r="D1662" i="7"/>
  <c r="D1661" i="7"/>
  <c r="D1660" i="7"/>
  <c r="D1659" i="7"/>
  <c r="D1658" i="7"/>
  <c r="D1657" i="7"/>
  <c r="D1655" i="7"/>
  <c r="D1652" i="7"/>
  <c r="D1651" i="7"/>
  <c r="D1647" i="7"/>
  <c r="D1646" i="7"/>
  <c r="D1645" i="7"/>
  <c r="D1644" i="7"/>
  <c r="D1643" i="7"/>
  <c r="D1637" i="7"/>
  <c r="D1636" i="7"/>
  <c r="D1635" i="7"/>
  <c r="D1631" i="7"/>
  <c r="D1630" i="7"/>
  <c r="D1629" i="7"/>
  <c r="D1628" i="7"/>
  <c r="D997" i="7"/>
  <c r="D998" i="7"/>
  <c r="D999" i="7"/>
  <c r="D1000" i="7"/>
  <c r="D1001" i="7"/>
  <c r="D1004" i="7"/>
  <c r="D1005" i="7"/>
  <c r="D1006" i="7"/>
  <c r="D1012" i="7"/>
  <c r="D1013" i="7"/>
  <c r="D1014" i="7"/>
  <c r="D1015" i="7"/>
  <c r="D1016" i="7"/>
  <c r="D1019" i="7"/>
  <c r="D1020" i="7"/>
  <c r="D1021" i="7"/>
  <c r="D1027" i="7"/>
  <c r="D1028" i="7"/>
  <c r="D1029" i="7"/>
  <c r="D1031" i="7"/>
  <c r="D1042" i="7"/>
  <c r="D1043" i="7"/>
  <c r="D1044" i="7"/>
  <c r="D1045" i="7"/>
  <c r="D1049" i="7"/>
  <c r="D1050" i="7"/>
  <c r="D1051" i="7"/>
  <c r="D1057" i="7"/>
  <c r="D1058" i="7"/>
  <c r="D1059" i="7"/>
  <c r="D1060" i="7"/>
  <c r="D1072" i="7"/>
  <c r="D1073" i="7"/>
  <c r="D1074" i="7"/>
  <c r="D1075" i="7"/>
  <c r="D1076" i="7"/>
  <c r="D1078" i="7"/>
  <c r="D1079" i="7"/>
  <c r="D1080" i="7"/>
  <c r="D1081" i="7"/>
  <c r="D1087" i="7"/>
  <c r="D1088" i="7"/>
  <c r="D1089" i="7"/>
  <c r="D1090" i="7"/>
  <c r="D1091" i="7"/>
  <c r="D1092" i="7"/>
  <c r="D1093" i="7"/>
  <c r="D1094" i="7"/>
  <c r="D1095" i="7"/>
  <c r="D1096" i="7"/>
  <c r="D1102" i="7"/>
  <c r="D1103" i="7"/>
  <c r="D1104" i="7"/>
  <c r="D1105" i="7"/>
  <c r="D1106" i="7"/>
  <c r="D1107" i="7"/>
  <c r="D1108" i="7"/>
  <c r="D1109" i="7"/>
  <c r="D1110" i="7"/>
  <c r="D1111" i="7"/>
  <c r="D1117" i="7"/>
  <c r="D1118" i="7"/>
  <c r="D1119" i="7"/>
  <c r="D1120" i="7"/>
  <c r="D1121" i="7"/>
  <c r="D1123" i="7"/>
  <c r="D1124" i="7"/>
  <c r="D1125" i="7"/>
  <c r="D1126" i="7"/>
  <c r="D1132" i="7"/>
  <c r="D1133" i="7"/>
  <c r="D1134" i="7"/>
  <c r="D1135" i="7"/>
  <c r="D1136" i="7"/>
  <c r="D1139" i="7"/>
  <c r="D1140" i="7"/>
  <c r="D1141" i="7"/>
  <c r="D1147" i="7"/>
  <c r="D1148" i="7"/>
  <c r="D1149" i="7"/>
  <c r="D1150" i="7"/>
  <c r="D1151" i="7"/>
  <c r="D1153" i="7"/>
  <c r="D1154" i="7"/>
  <c r="D1155" i="7"/>
  <c r="D1156" i="7"/>
  <c r="D1162" i="7"/>
  <c r="D1163" i="7"/>
  <c r="D1164" i="7"/>
  <c r="D1165" i="7"/>
  <c r="D1166" i="7"/>
  <c r="D1168" i="7"/>
  <c r="D1169" i="7"/>
  <c r="D1170" i="7"/>
  <c r="D1171" i="7"/>
  <c r="D1177" i="7"/>
  <c r="D1178" i="7"/>
  <c r="D1179" i="7"/>
  <c r="D1180" i="7"/>
  <c r="D1181" i="7"/>
  <c r="D1184" i="7"/>
  <c r="D1185" i="7"/>
  <c r="D1186" i="7"/>
  <c r="D1192" i="7"/>
  <c r="D1193" i="7"/>
  <c r="D1194" i="7"/>
  <c r="D1195" i="7"/>
  <c r="D1196" i="7"/>
  <c r="D1198" i="7"/>
  <c r="D1199" i="7"/>
  <c r="D1200" i="7"/>
  <c r="D1201" i="7"/>
  <c r="D1204" i="7"/>
  <c r="D1206" i="7"/>
  <c r="D1207" i="7"/>
  <c r="D1208" i="7"/>
  <c r="D1209" i="7"/>
  <c r="D1210" i="7"/>
  <c r="D1211" i="7"/>
  <c r="D1213" i="7"/>
  <c r="D1214" i="7"/>
  <c r="D1215" i="7"/>
  <c r="D1216" i="7"/>
  <c r="D1219" i="7"/>
  <c r="D1221" i="7"/>
  <c r="D1222" i="7"/>
  <c r="D1223" i="7"/>
  <c r="D1224" i="7"/>
  <c r="D1225" i="7"/>
  <c r="D1226" i="7"/>
  <c r="D1228" i="7"/>
  <c r="D1229" i="7"/>
  <c r="D1230" i="7"/>
  <c r="D1231" i="7"/>
  <c r="D1237" i="7"/>
  <c r="D1238" i="7"/>
  <c r="D1239" i="7"/>
  <c r="D1240" i="7"/>
  <c r="D1241" i="7"/>
  <c r="D1242" i="7"/>
  <c r="D1243" i="7"/>
  <c r="D1244" i="7"/>
  <c r="D1245" i="7"/>
  <c r="D1246" i="7"/>
  <c r="D1252" i="7"/>
  <c r="D1253" i="7"/>
  <c r="D1254" i="7"/>
  <c r="D1255" i="7"/>
  <c r="D1256" i="7"/>
  <c r="D1259" i="7"/>
  <c r="D1267" i="7"/>
  <c r="D1268" i="7"/>
  <c r="D1269" i="7"/>
  <c r="D1270" i="7"/>
  <c r="D1271" i="7"/>
  <c r="D1274" i="7"/>
  <c r="D1275" i="7"/>
  <c r="D1276" i="7"/>
  <c r="D1282" i="7"/>
  <c r="D1283" i="7"/>
  <c r="D1284" i="7"/>
  <c r="D1285" i="7"/>
  <c r="D1286" i="7"/>
  <c r="D1287" i="7"/>
  <c r="D1289" i="7"/>
  <c r="D1298" i="7"/>
  <c r="D1299" i="7"/>
  <c r="D1300" i="7"/>
  <c r="D1301" i="7"/>
  <c r="D1303" i="7"/>
  <c r="D1304" i="7"/>
  <c r="D1305" i="7"/>
  <c r="D1306" i="7"/>
  <c r="D1312" i="7"/>
  <c r="D1313" i="7"/>
  <c r="D1314" i="7"/>
  <c r="D1315" i="7"/>
  <c r="D1316" i="7"/>
  <c r="D1320" i="7"/>
  <c r="D1321" i="7"/>
  <c r="D1327" i="7"/>
  <c r="D1328" i="7"/>
  <c r="D1329" i="7"/>
  <c r="D1330" i="7"/>
  <c r="D1331" i="7"/>
  <c r="D1332" i="7"/>
  <c r="D1333" i="7"/>
  <c r="D1334" i="7"/>
  <c r="D1335" i="7"/>
  <c r="D1336" i="7"/>
  <c r="D1342" i="7"/>
  <c r="D1343" i="7"/>
  <c r="D1344" i="7"/>
  <c r="D1346" i="7"/>
  <c r="D1348" i="7"/>
  <c r="D1349" i="7"/>
  <c r="D1350" i="7"/>
  <c r="D1351" i="7"/>
  <c r="D1357" i="7"/>
  <c r="D1358" i="7"/>
  <c r="D1359" i="7"/>
  <c r="D1360" i="7"/>
  <c r="D1361" i="7"/>
  <c r="D1363" i="7"/>
  <c r="D1364" i="7"/>
  <c r="D1365" i="7"/>
  <c r="D1366" i="7"/>
  <c r="D1372" i="7"/>
  <c r="D1373" i="7"/>
  <c r="D1374" i="7"/>
  <c r="D1376" i="7"/>
  <c r="D1378" i="7"/>
  <c r="D1379" i="7"/>
  <c r="D1380" i="7"/>
  <c r="D1381" i="7"/>
  <c r="D1388" i="7"/>
  <c r="D1390" i="7"/>
  <c r="D1391" i="7"/>
  <c r="D1393" i="7"/>
  <c r="D1394" i="7"/>
  <c r="D1395" i="7"/>
  <c r="D1396" i="7"/>
  <c r="D1402" i="7"/>
  <c r="D1403" i="7"/>
  <c r="D1405" i="7"/>
  <c r="D1406" i="7"/>
  <c r="D1409" i="7"/>
  <c r="D1411" i="7"/>
  <c r="D1415" i="7"/>
  <c r="D1417" i="7"/>
  <c r="D1418" i="7"/>
  <c r="D1419" i="7"/>
  <c r="D1420" i="7"/>
  <c r="D1421" i="7"/>
  <c r="D1422" i="7"/>
  <c r="D1424" i="7"/>
  <c r="D1425" i="7"/>
  <c r="D1426" i="7"/>
  <c r="D1427" i="7"/>
  <c r="D1434" i="7"/>
  <c r="D1435" i="7"/>
  <c r="D1436" i="7"/>
  <c r="D1437" i="7"/>
  <c r="D1438" i="7"/>
  <c r="D1441" i="7"/>
  <c r="D1443" i="7"/>
  <c r="D1445" i="7"/>
  <c r="D1446" i="7"/>
  <c r="D1448" i="7"/>
  <c r="D1449" i="7"/>
  <c r="D1450" i="7"/>
  <c r="D1451" i="7"/>
  <c r="D1452" i="7"/>
  <c r="D1453" i="7"/>
  <c r="D1454" i="7"/>
  <c r="D1455" i="7"/>
  <c r="D1456" i="7"/>
  <c r="D1457" i="7"/>
  <c r="D1458" i="7"/>
  <c r="D1463" i="7"/>
  <c r="D1464" i="7"/>
  <c r="D1465" i="7"/>
  <c r="D1466" i="7"/>
  <c r="D1467" i="7"/>
  <c r="D1468" i="7"/>
  <c r="D1471" i="7"/>
  <c r="D1473" i="7"/>
  <c r="D1476" i="7"/>
  <c r="D1478" i="7"/>
  <c r="D1479" i="7"/>
  <c r="D1480" i="7"/>
  <c r="D1481" i="7"/>
  <c r="D1482" i="7"/>
  <c r="D1483" i="7"/>
  <c r="D1485" i="7"/>
  <c r="D1486" i="7"/>
  <c r="D1487" i="7"/>
  <c r="D1488" i="7"/>
  <c r="D1495" i="7"/>
  <c r="D1496" i="7"/>
  <c r="D1497" i="7"/>
  <c r="D1498" i="7"/>
  <c r="D1500" i="7"/>
  <c r="D1501" i="7"/>
  <c r="D1502" i="7"/>
  <c r="D1503" i="7"/>
  <c r="D1509" i="7"/>
  <c r="D1510" i="7"/>
  <c r="D1511" i="7"/>
  <c r="D1512" i="7"/>
  <c r="D1514" i="7"/>
  <c r="D1515" i="7"/>
  <c r="D1516" i="7"/>
  <c r="D1517" i="7"/>
  <c r="D1518" i="7"/>
  <c r="D1523" i="7"/>
  <c r="D1524" i="7"/>
  <c r="D1525" i="7"/>
  <c r="D1526" i="7"/>
  <c r="D1527" i="7"/>
  <c r="D1528" i="7"/>
  <c r="D1530" i="7"/>
  <c r="D1531" i="7"/>
  <c r="D1532" i="7"/>
  <c r="D1533" i="7"/>
  <c r="D1539" i="7"/>
  <c r="D1540" i="7"/>
  <c r="D1541" i="7"/>
  <c r="D1543" i="7"/>
  <c r="D1544" i="7"/>
  <c r="D1545" i="7"/>
  <c r="D1546" i="7"/>
  <c r="D1547" i="7"/>
  <c r="D1548" i="7"/>
  <c r="D1554" i="7"/>
  <c r="D1557" i="7"/>
  <c r="D1558" i="7"/>
  <c r="D1560" i="7"/>
  <c r="D1561" i="7"/>
  <c r="D1562" i="7"/>
  <c r="D1563" i="7"/>
  <c r="D1569" i="7"/>
  <c r="D1570" i="7"/>
  <c r="D1571" i="7"/>
  <c r="D1572" i="7"/>
  <c r="D1573" i="7"/>
  <c r="D1580" i="7"/>
  <c r="D1581" i="7"/>
  <c r="D1582" i="7"/>
  <c r="D1583" i="7"/>
  <c r="D1584" i="7"/>
  <c r="D1585" i="7"/>
  <c r="D1586" i="7"/>
  <c r="D1587" i="7"/>
  <c r="D1588" i="7"/>
  <c r="D1590" i="7"/>
  <c r="D1591" i="7"/>
  <c r="D1597" i="7"/>
  <c r="D1598" i="7"/>
  <c r="D1599" i="7"/>
  <c r="D1604" i="7"/>
  <c r="D1605" i="7"/>
  <c r="D1606" i="7"/>
  <c r="D462" i="7"/>
  <c r="D463" i="7"/>
  <c r="D464" i="7"/>
  <c r="D465" i="7"/>
  <c r="D466" i="7"/>
  <c r="D468" i="7"/>
  <c r="D469" i="7"/>
  <c r="D470" i="7"/>
  <c r="D471" i="7"/>
  <c r="D477" i="7"/>
  <c r="D478" i="7"/>
  <c r="D479" i="7"/>
  <c r="D480" i="7"/>
  <c r="D481" i="7"/>
  <c r="D483" i="7"/>
  <c r="D484" i="7"/>
  <c r="D485" i="7"/>
  <c r="D486" i="7"/>
  <c r="D492" i="7"/>
  <c r="D493" i="7"/>
  <c r="D494" i="7"/>
  <c r="D495" i="7"/>
  <c r="D496" i="7"/>
  <c r="D498" i="7"/>
  <c r="D499" i="7"/>
  <c r="D500" i="7"/>
  <c r="D501" i="7"/>
  <c r="D507" i="7"/>
  <c r="D508" i="7"/>
  <c r="D509" i="7"/>
  <c r="D510" i="7"/>
  <c r="D511" i="7"/>
  <c r="D515" i="7"/>
  <c r="D516" i="7"/>
  <c r="D522" i="7"/>
  <c r="D523" i="7"/>
  <c r="D524" i="7"/>
  <c r="D525" i="7"/>
  <c r="D526" i="7"/>
  <c r="D529" i="7"/>
  <c r="D530" i="7"/>
  <c r="D531" i="7"/>
  <c r="D541" i="7"/>
  <c r="D543" i="7"/>
  <c r="D544" i="7"/>
  <c r="D545" i="7"/>
  <c r="D546" i="7"/>
  <c r="D554" i="7"/>
  <c r="D556" i="7"/>
  <c r="D557" i="7"/>
  <c r="D558" i="7"/>
  <c r="D559" i="7"/>
  <c r="D560" i="7"/>
  <c r="D561" i="7"/>
  <c r="D567" i="7"/>
  <c r="D568" i="7"/>
  <c r="D569" i="7"/>
  <c r="D570" i="7"/>
  <c r="D571" i="7"/>
  <c r="D573" i="7"/>
  <c r="D574" i="7"/>
  <c r="D575" i="7"/>
  <c r="D576" i="7"/>
  <c r="D582" i="7"/>
  <c r="D583" i="7"/>
  <c r="D584" i="7"/>
  <c r="D586" i="7"/>
  <c r="D590" i="7"/>
  <c r="D591" i="7"/>
  <c r="D592" i="7"/>
  <c r="D598" i="7"/>
  <c r="D599" i="7"/>
  <c r="D600" i="7"/>
  <c r="D601" i="7"/>
  <c r="D602" i="7"/>
  <c r="D606" i="7"/>
  <c r="D607" i="7"/>
  <c r="D613" i="7"/>
  <c r="D614" i="7"/>
  <c r="D615" i="7"/>
  <c r="D616" i="7"/>
  <c r="D617" i="7"/>
  <c r="D621" i="7"/>
  <c r="D622" i="7"/>
  <c r="D623" i="7"/>
  <c r="D630" i="7"/>
  <c r="D631" i="7"/>
  <c r="D632" i="7"/>
  <c r="D633" i="7"/>
  <c r="D634" i="7"/>
  <c r="D636" i="7"/>
  <c r="D637" i="7"/>
  <c r="D638" i="7"/>
  <c r="D639" i="7"/>
  <c r="D649" i="7"/>
  <c r="D651" i="7"/>
  <c r="D652" i="7"/>
  <c r="D653" i="7"/>
  <c r="D654" i="7"/>
  <c r="D662" i="7"/>
  <c r="D664" i="7"/>
  <c r="D666" i="7"/>
  <c r="D667" i="7"/>
  <c r="D668" i="7"/>
  <c r="D669" i="7"/>
  <c r="D679" i="7"/>
  <c r="D681" i="7"/>
  <c r="D682" i="7"/>
  <c r="D683" i="7"/>
  <c r="D684" i="7"/>
  <c r="D692" i="7"/>
  <c r="D693" i="7"/>
  <c r="D694" i="7"/>
  <c r="D695" i="7"/>
  <c r="D697" i="7"/>
  <c r="D698" i="7"/>
  <c r="D699" i="7"/>
  <c r="D700" i="7"/>
  <c r="D706" i="7"/>
  <c r="D707" i="7"/>
  <c r="D708" i="7"/>
  <c r="D709" i="7"/>
  <c r="D710" i="7"/>
  <c r="D712" i="7"/>
  <c r="D713" i="7"/>
  <c r="D714" i="7"/>
  <c r="D715" i="7"/>
  <c r="D723" i="7"/>
  <c r="D724" i="7"/>
  <c r="D725" i="7"/>
  <c r="D727" i="7"/>
  <c r="D728" i="7"/>
  <c r="D729" i="7"/>
  <c r="D730" i="7"/>
  <c r="D737" i="7"/>
  <c r="D738" i="7"/>
  <c r="D739" i="7"/>
  <c r="D740" i="7"/>
  <c r="D741" i="7"/>
  <c r="D744" i="7"/>
  <c r="D745" i="7"/>
  <c r="D746" i="7"/>
  <c r="D752" i="7"/>
  <c r="D753" i="7"/>
  <c r="D754" i="7"/>
  <c r="D755" i="7"/>
  <c r="D756" i="7"/>
  <c r="D759" i="7"/>
  <c r="D760" i="7"/>
  <c r="D761" i="7"/>
  <c r="D768" i="7"/>
  <c r="D769" i="7"/>
  <c r="D770" i="7"/>
  <c r="D771" i="7"/>
  <c r="D774" i="7"/>
  <c r="D775" i="7"/>
  <c r="D776" i="7"/>
  <c r="D782" i="7"/>
  <c r="D783" i="7"/>
  <c r="D784" i="7"/>
  <c r="D785" i="7"/>
  <c r="D786" i="7"/>
  <c r="D790" i="7"/>
  <c r="D791" i="7"/>
  <c r="D797" i="7"/>
  <c r="D798" i="7"/>
  <c r="D799" i="7"/>
  <c r="D800" i="7"/>
  <c r="D801" i="7"/>
  <c r="D804" i="7"/>
  <c r="D805" i="7"/>
  <c r="D806" i="7"/>
  <c r="D820" i="7"/>
  <c r="D821" i="7"/>
  <c r="D828" i="7"/>
  <c r="D829" i="7"/>
  <c r="D830" i="7"/>
  <c r="D831" i="7"/>
  <c r="D835" i="7"/>
  <c r="D836" i="7"/>
  <c r="D842" i="7"/>
  <c r="D843" i="7"/>
  <c r="D846" i="7"/>
  <c r="D850" i="7"/>
  <c r="D851" i="7"/>
  <c r="D858" i="7"/>
  <c r="D859" i="7"/>
  <c r="D860" i="7"/>
  <c r="D861" i="7"/>
  <c r="D862" i="7"/>
  <c r="D864" i="7"/>
  <c r="D865" i="7"/>
  <c r="D866" i="7"/>
  <c r="D867" i="7"/>
  <c r="D871" i="7"/>
  <c r="D873" i="7"/>
  <c r="D874" i="7"/>
  <c r="D875" i="7"/>
  <c r="D876" i="7"/>
  <c r="D877" i="7"/>
  <c r="D878" i="7"/>
  <c r="D880" i="7"/>
  <c r="D881" i="7"/>
  <c r="D882" i="7"/>
  <c r="D883" i="7"/>
  <c r="D888" i="7"/>
  <c r="D889" i="7"/>
  <c r="D890" i="7"/>
  <c r="D891" i="7"/>
  <c r="D892" i="7"/>
  <c r="D893" i="7"/>
  <c r="D894" i="7"/>
  <c r="D896" i="7"/>
  <c r="D897" i="7"/>
  <c r="D898" i="7"/>
  <c r="D899" i="7"/>
  <c r="D904" i="7"/>
  <c r="D905" i="7"/>
  <c r="D906" i="7"/>
  <c r="D907" i="7"/>
  <c r="D16" i="7"/>
  <c r="D17" i="7"/>
  <c r="D18" i="7"/>
  <c r="D19" i="7"/>
  <c r="D20" i="7"/>
  <c r="D22" i="7"/>
  <c r="D23" i="7"/>
  <c r="D24" i="7"/>
  <c r="D25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6" i="7"/>
  <c r="D47" i="7"/>
  <c r="D48" i="7"/>
  <c r="D49" i="7"/>
  <c r="D50" i="7"/>
  <c r="D54" i="7"/>
  <c r="D55" i="7"/>
  <c r="D62" i="7"/>
  <c r="D63" i="7"/>
  <c r="D64" i="7"/>
  <c r="D65" i="7"/>
  <c r="D66" i="7"/>
  <c r="D68" i="7"/>
  <c r="D69" i="7"/>
  <c r="D70" i="7"/>
  <c r="D71" i="7"/>
  <c r="D74" i="7"/>
  <c r="D76" i="7"/>
  <c r="D77" i="7"/>
  <c r="D78" i="7"/>
  <c r="D79" i="7"/>
  <c r="D80" i="7"/>
  <c r="D81" i="7"/>
  <c r="D83" i="7"/>
  <c r="D84" i="7"/>
  <c r="D85" i="7"/>
  <c r="D86" i="7"/>
  <c r="D93" i="7"/>
  <c r="D94" i="7"/>
  <c r="D95" i="7"/>
  <c r="D96" i="7"/>
  <c r="D110" i="7"/>
  <c r="D111" i="7"/>
  <c r="D112" i="7"/>
  <c r="D113" i="7"/>
  <c r="D116" i="7"/>
  <c r="D118" i="7"/>
  <c r="D126" i="7"/>
  <c r="D127" i="7"/>
  <c r="D129" i="7"/>
  <c r="D132" i="7"/>
  <c r="D134" i="7"/>
  <c r="D135" i="7"/>
  <c r="D141" i="7"/>
  <c r="D142" i="7"/>
  <c r="D143" i="7"/>
  <c r="D144" i="7"/>
  <c r="D145" i="7"/>
  <c r="D148" i="7"/>
  <c r="D149" i="7"/>
  <c r="D150" i="7"/>
  <c r="D156" i="7"/>
  <c r="D157" i="7"/>
  <c r="D159" i="7"/>
  <c r="D160" i="7"/>
  <c r="D161" i="7"/>
  <c r="D162" i="7"/>
  <c r="D163" i="7"/>
  <c r="D164" i="7"/>
  <c r="D165" i="7"/>
  <c r="D172" i="7"/>
  <c r="D178" i="7"/>
  <c r="D179" i="7"/>
  <c r="D180" i="7"/>
  <c r="D186" i="7"/>
  <c r="D187" i="7"/>
  <c r="D188" i="7"/>
  <c r="D189" i="7"/>
  <c r="D190" i="7"/>
  <c r="D191" i="7"/>
  <c r="D192" i="7"/>
  <c r="D193" i="7"/>
  <c r="D194" i="7"/>
  <c r="D195" i="7"/>
  <c r="D202" i="7"/>
  <c r="D203" i="7"/>
  <c r="D204" i="7"/>
  <c r="D205" i="7"/>
  <c r="D209" i="7"/>
  <c r="D210" i="7"/>
  <c r="D216" i="7"/>
  <c r="D217" i="7"/>
  <c r="D218" i="7"/>
  <c r="D219" i="7"/>
  <c r="D220" i="7"/>
  <c r="D223" i="7"/>
  <c r="D225" i="7"/>
  <c r="D234" i="7"/>
  <c r="D235" i="7"/>
  <c r="D236" i="7"/>
  <c r="D239" i="7"/>
  <c r="D240" i="7"/>
  <c r="D241" i="7"/>
  <c r="D248" i="7"/>
  <c r="D249" i="7"/>
  <c r="D250" i="7"/>
  <c r="D251" i="7"/>
  <c r="D252" i="7"/>
  <c r="D257" i="7"/>
  <c r="D263" i="7"/>
  <c r="D264" i="7"/>
  <c r="D265" i="7"/>
  <c r="D266" i="7"/>
  <c r="D270" i="7"/>
  <c r="D272" i="7"/>
  <c r="D278" i="7"/>
  <c r="D279" i="7"/>
  <c r="D280" i="7"/>
  <c r="D281" i="7"/>
  <c r="D282" i="7"/>
  <c r="D285" i="7"/>
  <c r="D286" i="7"/>
  <c r="D287" i="7"/>
  <c r="D309" i="7"/>
  <c r="D310" i="7"/>
  <c r="D311" i="7"/>
  <c r="D312" i="7"/>
  <c r="D313" i="7"/>
  <c r="D317" i="7"/>
  <c r="D318" i="7"/>
  <c r="D325" i="7"/>
  <c r="D326" i="7"/>
  <c r="D327" i="7"/>
  <c r="D328" i="7"/>
  <c r="D329" i="7"/>
  <c r="D334" i="7"/>
  <c r="D340" i="7"/>
  <c r="D341" i="7"/>
  <c r="D342" i="7"/>
  <c r="D343" i="7"/>
  <c r="D344" i="7"/>
  <c r="D347" i="7"/>
  <c r="D348" i="7"/>
  <c r="D349" i="7"/>
  <c r="D355" i="7"/>
  <c r="D356" i="7"/>
  <c r="D357" i="7"/>
  <c r="D358" i="7"/>
  <c r="D359" i="7"/>
  <c r="D362" i="7"/>
  <c r="D364" i="7"/>
  <c r="D367" i="7"/>
  <c r="D369" i="7"/>
  <c r="D370" i="7"/>
  <c r="D371" i="7"/>
  <c r="D372" i="7"/>
  <c r="D373" i="7"/>
  <c r="D374" i="7"/>
  <c r="D376" i="7"/>
  <c r="D377" i="7"/>
  <c r="D378" i="7"/>
  <c r="D379" i="7"/>
  <c r="D382" i="7"/>
  <c r="D384" i="7"/>
  <c r="D385" i="7"/>
  <c r="D386" i="7"/>
  <c r="D387" i="7"/>
  <c r="D388" i="7"/>
  <c r="D389" i="7"/>
  <c r="D391" i="7"/>
  <c r="D392" i="7"/>
  <c r="D393" i="7"/>
  <c r="D394" i="7"/>
  <c r="D400" i="7"/>
  <c r="D401" i="7"/>
  <c r="D402" i="7"/>
  <c r="D403" i="7"/>
  <c r="D404" i="7"/>
  <c r="D408" i="7"/>
  <c r="D409" i="7"/>
  <c r="D415" i="7"/>
  <c r="D416" i="7"/>
  <c r="D417" i="7"/>
  <c r="D418" i="7"/>
  <c r="D419" i="7"/>
  <c r="D422" i="7"/>
  <c r="D423" i="7"/>
  <c r="D424" i="7"/>
  <c r="D426" i="7"/>
  <c r="D427" i="7"/>
  <c r="D428" i="7"/>
  <c r="D429" i="7"/>
  <c r="D430" i="7"/>
  <c r="D431" i="7"/>
  <c r="D432" i="7"/>
  <c r="D433" i="7"/>
  <c r="D434" i="7"/>
  <c r="D436" i="7"/>
  <c r="D437" i="7"/>
  <c r="D438" i="7"/>
  <c r="D439" i="7"/>
  <c r="D455" i="7"/>
  <c r="M440" i="7" l="1"/>
  <c r="O440" i="7" s="1"/>
  <c r="O441" i="7"/>
  <c r="K303" i="7"/>
  <c r="F289" i="7"/>
  <c r="J289" i="7" s="1"/>
  <c r="K296" i="7"/>
  <c r="K295" i="7"/>
  <c r="K297" i="7"/>
  <c r="K301" i="7"/>
  <c r="K302" i="7"/>
  <c r="E289" i="7"/>
  <c r="E288" i="7" s="1"/>
  <c r="K294" i="7"/>
  <c r="K298" i="7"/>
  <c r="K300" i="7"/>
  <c r="K291" i="7"/>
  <c r="P291" i="7"/>
  <c r="P298" i="7"/>
  <c r="G291" i="7"/>
  <c r="G298" i="7"/>
  <c r="L1432" i="7"/>
  <c r="D1432" i="7" s="1"/>
  <c r="H1602" i="7"/>
  <c r="L1257" i="7"/>
  <c r="D1257" i="7" s="1"/>
  <c r="L1137" i="7"/>
  <c r="D1137" i="7" s="1"/>
  <c r="F685" i="7"/>
  <c r="L704" i="7"/>
  <c r="L702" i="7" s="1"/>
  <c r="O715" i="7"/>
  <c r="G715" i="7"/>
  <c r="P715" i="7"/>
  <c r="O714" i="7"/>
  <c r="G714" i="7"/>
  <c r="P714" i="7"/>
  <c r="O713" i="7"/>
  <c r="G713" i="7"/>
  <c r="P713" i="7"/>
  <c r="O712" i="7"/>
  <c r="G712" i="7"/>
  <c r="P712" i="7"/>
  <c r="N711" i="7"/>
  <c r="N701" i="7" s="1"/>
  <c r="N685" i="7" s="1"/>
  <c r="M711" i="7"/>
  <c r="L711" i="7"/>
  <c r="H711" i="7"/>
  <c r="F711" i="7"/>
  <c r="J711" i="7" s="1"/>
  <c r="E711" i="7"/>
  <c r="I711" i="7" s="1"/>
  <c r="O710" i="7"/>
  <c r="G710" i="7"/>
  <c r="P710" i="7"/>
  <c r="G709" i="7"/>
  <c r="P709" i="7"/>
  <c r="O708" i="7"/>
  <c r="G708" i="7"/>
  <c r="P708" i="7"/>
  <c r="O707" i="7"/>
  <c r="G707" i="7"/>
  <c r="P707" i="7"/>
  <c r="P706" i="7"/>
  <c r="O706" i="7"/>
  <c r="G706" i="7"/>
  <c r="P705" i="7"/>
  <c r="O704" i="7"/>
  <c r="G704" i="7"/>
  <c r="P703" i="7"/>
  <c r="L60" i="7"/>
  <c r="L58" i="7" s="1"/>
  <c r="J685" i="7" l="1"/>
  <c r="F288" i="7"/>
  <c r="J288" i="7" s="1"/>
  <c r="K288" i="7" s="1"/>
  <c r="G288" i="7"/>
  <c r="I288" i="7"/>
  <c r="I289" i="7"/>
  <c r="K289" i="7" s="1"/>
  <c r="G289" i="7"/>
  <c r="P289" i="7"/>
  <c r="P288" i="7"/>
  <c r="L701" i="7"/>
  <c r="D711" i="7"/>
  <c r="P711" i="7" s="1"/>
  <c r="O711" i="7"/>
  <c r="D704" i="7"/>
  <c r="L1430" i="7"/>
  <c r="D1430" i="7" s="1"/>
  <c r="G711" i="7"/>
  <c r="P704" i="7"/>
  <c r="E702" i="7"/>
  <c r="D702" i="7"/>
  <c r="M702" i="7"/>
  <c r="D701" i="7" l="1"/>
  <c r="P702" i="7"/>
  <c r="M701" i="7"/>
  <c r="O702" i="7"/>
  <c r="E701" i="7"/>
  <c r="G702" i="7"/>
  <c r="O701" i="7" l="1"/>
  <c r="P701" i="7"/>
  <c r="G701" i="7"/>
  <c r="G2739" i="7" l="1"/>
  <c r="G692" i="7" l="1"/>
  <c r="G691" i="7"/>
  <c r="O842" i="7" l="1"/>
  <c r="N1731" i="7"/>
  <c r="N1085" i="7"/>
  <c r="O1087" i="7"/>
  <c r="N1083" i="7" l="1"/>
  <c r="N1729" i="7"/>
  <c r="G272" i="7"/>
  <c r="N2516" i="7" l="1"/>
  <c r="N2514" i="7" l="1"/>
  <c r="G2898" i="7"/>
  <c r="G2899" i="7"/>
  <c r="G2900" i="7"/>
  <c r="G2903" i="7"/>
  <c r="N2513" i="7" l="1"/>
  <c r="G2880" i="7"/>
  <c r="G2881" i="7"/>
  <c r="G2882" i="7"/>
  <c r="G2883" i="7"/>
  <c r="G2884" i="7"/>
  <c r="G2859" i="7"/>
  <c r="N2713" i="7"/>
  <c r="N2711" i="7" l="1"/>
  <c r="O2733" i="7"/>
  <c r="O2734" i="7"/>
  <c r="N2735" i="7"/>
  <c r="N2704" i="7"/>
  <c r="N2710" i="7" l="1"/>
  <c r="F1746" i="7" l="1"/>
  <c r="J1746" i="7" s="1"/>
  <c r="H1746" i="7"/>
  <c r="H1744" i="7" l="1"/>
  <c r="D1744" i="7" s="1"/>
  <c r="D1746" i="7"/>
  <c r="H2925" i="7"/>
  <c r="K2859" i="7" l="1"/>
  <c r="O2702" i="7"/>
  <c r="O2701" i="7"/>
  <c r="O2700" i="7"/>
  <c r="O2156" i="7"/>
  <c r="G1512" i="7"/>
  <c r="G1513" i="7"/>
  <c r="G1434" i="7"/>
  <c r="G1435" i="7"/>
  <c r="O1090" i="7"/>
  <c r="O1089" i="7"/>
  <c r="O1088" i="7"/>
  <c r="G860" i="7"/>
  <c r="J3015" i="7" l="1"/>
  <c r="F2901" i="7"/>
  <c r="J2901" i="7" s="1"/>
  <c r="G1573" i="7"/>
  <c r="F1574" i="7"/>
  <c r="J1574" i="7" s="1"/>
  <c r="G1632" i="7" l="1"/>
  <c r="F1633" i="7"/>
  <c r="G1635" i="7"/>
  <c r="K2903" i="7" l="1"/>
  <c r="K2884" i="7"/>
  <c r="K2883" i="7"/>
  <c r="K2882" i="7"/>
  <c r="K2881" i="7"/>
  <c r="K2880" i="7"/>
  <c r="K2098" i="7"/>
  <c r="K2052" i="7"/>
  <c r="K1974" i="7"/>
  <c r="K1513" i="7"/>
  <c r="K540" i="7"/>
  <c r="K539" i="7"/>
  <c r="K272" i="7"/>
  <c r="M2735" i="7"/>
  <c r="O2735" i="7" s="1"/>
  <c r="O2737" i="7"/>
  <c r="O2716" i="7"/>
  <c r="O2715" i="7"/>
  <c r="M2713" i="7"/>
  <c r="O2713" i="7" s="1"/>
  <c r="O2706" i="7"/>
  <c r="M2704" i="7"/>
  <c r="O2704" i="7" s="1"/>
  <c r="O2521" i="7"/>
  <c r="O2520" i="7"/>
  <c r="O2519" i="7"/>
  <c r="M2516" i="7"/>
  <c r="O2516" i="7" s="1"/>
  <c r="O1734" i="7"/>
  <c r="O1733" i="7"/>
  <c r="M1731" i="7"/>
  <c r="O1731" i="7" s="1"/>
  <c r="P1730" i="7"/>
  <c r="I3015" i="7" l="1"/>
  <c r="M1729" i="7"/>
  <c r="O1729" i="7" s="1"/>
  <c r="M2514" i="7"/>
  <c r="M2513" i="7" s="1"/>
  <c r="O2513" i="7" s="1"/>
  <c r="M2711" i="7"/>
  <c r="M1085" i="7"/>
  <c r="O1085" i="7" s="1"/>
  <c r="E2901" i="7"/>
  <c r="I2901" i="7" s="1"/>
  <c r="E2878" i="7"/>
  <c r="I2878" i="7" s="1"/>
  <c r="H2878" i="7"/>
  <c r="G2874" i="7"/>
  <c r="D2874" i="7"/>
  <c r="P2874" i="7" s="1"/>
  <c r="P2873" i="7"/>
  <c r="D2872" i="7"/>
  <c r="P2871" i="7"/>
  <c r="H2870" i="7"/>
  <c r="F2870" i="7"/>
  <c r="J2870" i="7" s="1"/>
  <c r="D2870" i="7"/>
  <c r="G2869" i="7"/>
  <c r="D2869" i="7"/>
  <c r="P2869" i="7" s="1"/>
  <c r="G2868" i="7"/>
  <c r="D2868" i="7"/>
  <c r="P2868" i="7" s="1"/>
  <c r="G2867" i="7"/>
  <c r="D2867" i="7"/>
  <c r="P2867" i="7" s="1"/>
  <c r="G2866" i="7"/>
  <c r="D2866" i="7"/>
  <c r="P2866" i="7" s="1"/>
  <c r="G2865" i="7"/>
  <c r="P2865" i="7"/>
  <c r="P2864" i="7"/>
  <c r="F2863" i="7"/>
  <c r="J2863" i="7" s="1"/>
  <c r="E2863" i="7"/>
  <c r="I2863" i="7" s="1"/>
  <c r="P2862" i="7"/>
  <c r="K2418" i="7"/>
  <c r="O2514" i="7" l="1"/>
  <c r="K2878" i="7"/>
  <c r="G2878" i="7"/>
  <c r="K2901" i="7"/>
  <c r="G2901" i="7"/>
  <c r="F2861" i="7"/>
  <c r="J2861" i="7" s="1"/>
  <c r="E2876" i="7"/>
  <c r="M1083" i="7"/>
  <c r="M2710" i="7"/>
  <c r="O2710" i="7" s="1"/>
  <c r="O2711" i="7"/>
  <c r="K2865" i="7"/>
  <c r="K2866" i="7"/>
  <c r="K2867" i="7"/>
  <c r="K2868" i="7"/>
  <c r="K2869" i="7"/>
  <c r="K2874" i="7"/>
  <c r="P2863" i="7"/>
  <c r="E2861" i="7"/>
  <c r="I2861" i="7" s="1"/>
  <c r="G2863" i="7"/>
  <c r="E2870" i="7"/>
  <c r="P2872" i="7"/>
  <c r="G2872" i="7"/>
  <c r="K2872" i="7"/>
  <c r="K2863" i="7"/>
  <c r="E689" i="7"/>
  <c r="I689" i="7" s="1"/>
  <c r="K689" i="7" s="1"/>
  <c r="F2860" i="7" l="1"/>
  <c r="J2860" i="7" s="1"/>
  <c r="I2876" i="7"/>
  <c r="K2876" i="7" s="1"/>
  <c r="I2870" i="7"/>
  <c r="K2870" i="7" s="1"/>
  <c r="E687" i="7"/>
  <c r="G689" i="7"/>
  <c r="M1082" i="7"/>
  <c r="O1083" i="7"/>
  <c r="P2870" i="7"/>
  <c r="K2861" i="7"/>
  <c r="E2860" i="7"/>
  <c r="I2860" i="7" s="1"/>
  <c r="P2861" i="7"/>
  <c r="G2870" i="7"/>
  <c r="G2861" i="7"/>
  <c r="G2860" i="7"/>
  <c r="D2829" i="7"/>
  <c r="D2887" i="7"/>
  <c r="D2884" i="7"/>
  <c r="D2883" i="7"/>
  <c r="D2881" i="7"/>
  <c r="D2880" i="7"/>
  <c r="H2885" i="7"/>
  <c r="D2885" i="7" s="1"/>
  <c r="H2876" i="7"/>
  <c r="D2878" i="7"/>
  <c r="L2750" i="7"/>
  <c r="L2735" i="7"/>
  <c r="H2531" i="7"/>
  <c r="D2533" i="7"/>
  <c r="D2534" i="7"/>
  <c r="D2535" i="7"/>
  <c r="D2536" i="7"/>
  <c r="D2685" i="7"/>
  <c r="D2684" i="7"/>
  <c r="D2654" i="7"/>
  <c r="D2578" i="7"/>
  <c r="D2542" i="7"/>
  <c r="L2153" i="7"/>
  <c r="D2114" i="7"/>
  <c r="L1866" i="7"/>
  <c r="L1085" i="7"/>
  <c r="L1083" i="7" s="1"/>
  <c r="L1082" i="7" s="1"/>
  <c r="G687" i="7" l="1"/>
  <c r="I687" i="7"/>
  <c r="K687" i="7" s="1"/>
  <c r="E686" i="7"/>
  <c r="L1864" i="7"/>
  <c r="D1864" i="7" s="1"/>
  <c r="D1866" i="7"/>
  <c r="H2875" i="7"/>
  <c r="D2875" i="7" s="1"/>
  <c r="D2876" i="7"/>
  <c r="P2860" i="7"/>
  <c r="K2860" i="7"/>
  <c r="H587" i="7"/>
  <c r="D587" i="7" s="1"/>
  <c r="L360" i="7"/>
  <c r="D360" i="7" s="1"/>
  <c r="O287" i="7"/>
  <c r="G287" i="7"/>
  <c r="P287" i="7"/>
  <c r="O286" i="7"/>
  <c r="G286" i="7"/>
  <c r="P286" i="7"/>
  <c r="G285" i="7"/>
  <c r="P285" i="7"/>
  <c r="P284" i="7"/>
  <c r="H283" i="7"/>
  <c r="D283" i="7" s="1"/>
  <c r="F283" i="7"/>
  <c r="J283" i="7" s="1"/>
  <c r="E283" i="7"/>
  <c r="I283" i="7" s="1"/>
  <c r="G282" i="7"/>
  <c r="P282" i="7"/>
  <c r="G281" i="7"/>
  <c r="P281" i="7"/>
  <c r="G280" i="7"/>
  <c r="P280" i="7"/>
  <c r="G279" i="7"/>
  <c r="P279" i="7"/>
  <c r="P278" i="7"/>
  <c r="P277" i="7"/>
  <c r="H276" i="7"/>
  <c r="F276" i="7"/>
  <c r="J276" i="7" s="1"/>
  <c r="E276" i="7"/>
  <c r="I276" i="7" s="1"/>
  <c r="P275" i="7"/>
  <c r="H199" i="7"/>
  <c r="D199" i="7" s="1"/>
  <c r="P188" i="7"/>
  <c r="P187" i="7"/>
  <c r="P186" i="7"/>
  <c r="P185" i="7"/>
  <c r="P183" i="7"/>
  <c r="H184" i="7"/>
  <c r="D184" i="7" s="1"/>
  <c r="P157" i="7"/>
  <c r="P172" i="7"/>
  <c r="P174" i="7"/>
  <c r="P168" i="7"/>
  <c r="H169" i="7"/>
  <c r="D169" i="7" s="1"/>
  <c r="H176" i="7"/>
  <c r="D176" i="7" s="1"/>
  <c r="H154" i="7"/>
  <c r="O195" i="7"/>
  <c r="G195" i="7"/>
  <c r="P195" i="7"/>
  <c r="O194" i="7"/>
  <c r="G194" i="7"/>
  <c r="P194" i="7"/>
  <c r="G193" i="7"/>
  <c r="P193" i="7"/>
  <c r="P192" i="7"/>
  <c r="F191" i="7"/>
  <c r="J191" i="7" s="1"/>
  <c r="E191" i="7"/>
  <c r="I191" i="7" s="1"/>
  <c r="G190" i="7"/>
  <c r="P190" i="7"/>
  <c r="O189" i="7"/>
  <c r="G189" i="7"/>
  <c r="P189" i="7"/>
  <c r="G188" i="7"/>
  <c r="G187" i="7"/>
  <c r="G186" i="7"/>
  <c r="F184" i="7"/>
  <c r="J184" i="7" s="1"/>
  <c r="E184" i="7"/>
  <c r="I184" i="7" s="1"/>
  <c r="O180" i="7"/>
  <c r="G180" i="7"/>
  <c r="P180" i="7"/>
  <c r="O179" i="7"/>
  <c r="G179" i="7"/>
  <c r="P179" i="7"/>
  <c r="G178" i="7"/>
  <c r="P178" i="7"/>
  <c r="P177" i="7"/>
  <c r="F176" i="7"/>
  <c r="J176" i="7" s="1"/>
  <c r="E176" i="7"/>
  <c r="I176" i="7" s="1"/>
  <c r="G175" i="7"/>
  <c r="P175" i="7"/>
  <c r="O174" i="7"/>
  <c r="G174" i="7"/>
  <c r="P173" i="7"/>
  <c r="G173" i="7"/>
  <c r="G172" i="7"/>
  <c r="P171" i="7"/>
  <c r="G171" i="7"/>
  <c r="P170" i="7"/>
  <c r="F169" i="7"/>
  <c r="J169" i="7" s="1"/>
  <c r="E169" i="7"/>
  <c r="I169" i="7" s="1"/>
  <c r="O165" i="7"/>
  <c r="G165" i="7"/>
  <c r="P165" i="7"/>
  <c r="O164" i="7"/>
  <c r="G164" i="7"/>
  <c r="P164" i="7"/>
  <c r="G163" i="7"/>
  <c r="P163" i="7"/>
  <c r="P162" i="7"/>
  <c r="F161" i="7"/>
  <c r="J161" i="7" s="1"/>
  <c r="E161" i="7"/>
  <c r="I161" i="7" s="1"/>
  <c r="G160" i="7"/>
  <c r="P160" i="7"/>
  <c r="O159" i="7"/>
  <c r="G159" i="7"/>
  <c r="P159" i="7"/>
  <c r="P158" i="7"/>
  <c r="G158" i="7"/>
  <c r="G157" i="7"/>
  <c r="P156" i="7"/>
  <c r="G156" i="7"/>
  <c r="P155" i="7"/>
  <c r="F154" i="7"/>
  <c r="J154" i="7" s="1"/>
  <c r="E154" i="7"/>
  <c r="I154" i="7" s="1"/>
  <c r="P153" i="7"/>
  <c r="E274" i="7" l="1"/>
  <c r="I274" i="7" s="1"/>
  <c r="G686" i="7"/>
  <c r="I686" i="7"/>
  <c r="K686" i="7" s="1"/>
  <c r="E685" i="7"/>
  <c r="H152" i="7"/>
  <c r="D154" i="7"/>
  <c r="P154" i="7" s="1"/>
  <c r="D276" i="7"/>
  <c r="P276" i="7" s="1"/>
  <c r="H274" i="7"/>
  <c r="D274" i="7" s="1"/>
  <c r="P274" i="7" s="1"/>
  <c r="H182" i="7"/>
  <c r="D182" i="7" s="1"/>
  <c r="E167" i="7"/>
  <c r="I167" i="7" s="1"/>
  <c r="H181" i="7"/>
  <c r="D181" i="7" s="1"/>
  <c r="F152" i="7"/>
  <c r="J152" i="7" s="1"/>
  <c r="H167" i="7"/>
  <c r="D167" i="7" s="1"/>
  <c r="G276" i="7"/>
  <c r="F182" i="7"/>
  <c r="J182" i="7" s="1"/>
  <c r="G283" i="7"/>
  <c r="K279" i="7"/>
  <c r="K280" i="7"/>
  <c r="K281" i="7"/>
  <c r="K282" i="7"/>
  <c r="K285" i="7"/>
  <c r="K286" i="7"/>
  <c r="K287" i="7"/>
  <c r="P283" i="7"/>
  <c r="E273" i="7"/>
  <c r="I273" i="7" s="1"/>
  <c r="F274" i="7"/>
  <c r="K276" i="7"/>
  <c r="K283" i="7"/>
  <c r="K157" i="7"/>
  <c r="K172" i="7"/>
  <c r="K186" i="7"/>
  <c r="K178" i="7"/>
  <c r="K188" i="7"/>
  <c r="P191" i="7"/>
  <c r="H197" i="7"/>
  <c r="D197" i="7" s="1"/>
  <c r="K193" i="7"/>
  <c r="K194" i="7"/>
  <c r="K195" i="7"/>
  <c r="K179" i="7"/>
  <c r="K180" i="7"/>
  <c r="K174" i="7"/>
  <c r="K175" i="7"/>
  <c r="F167" i="7"/>
  <c r="J167" i="7" s="1"/>
  <c r="K159" i="7"/>
  <c r="K160" i="7"/>
  <c r="K156" i="7"/>
  <c r="K158" i="7"/>
  <c r="P161" i="7"/>
  <c r="K161" i="7"/>
  <c r="K163" i="7"/>
  <c r="K164" i="7"/>
  <c r="K165" i="7"/>
  <c r="K171" i="7"/>
  <c r="K173" i="7"/>
  <c r="P176" i="7"/>
  <c r="K187" i="7"/>
  <c r="K189" i="7"/>
  <c r="K190" i="7"/>
  <c r="K191" i="7"/>
  <c r="K184" i="7"/>
  <c r="G184" i="7"/>
  <c r="P184" i="7"/>
  <c r="E182" i="7"/>
  <c r="I182" i="7" s="1"/>
  <c r="G191" i="7"/>
  <c r="K169" i="7"/>
  <c r="G169" i="7"/>
  <c r="P169" i="7"/>
  <c r="K176" i="7"/>
  <c r="G176" i="7"/>
  <c r="K154" i="7"/>
  <c r="G154" i="7"/>
  <c r="E152" i="7"/>
  <c r="I152" i="7" s="1"/>
  <c r="G161" i="7"/>
  <c r="F273" i="7" l="1"/>
  <c r="J273" i="7" s="1"/>
  <c r="J274" i="7"/>
  <c r="E166" i="7"/>
  <c r="I166" i="7" s="1"/>
  <c r="H273" i="7"/>
  <c r="D273" i="7" s="1"/>
  <c r="P273" i="7" s="1"/>
  <c r="H151" i="7"/>
  <c r="D151" i="7" s="1"/>
  <c r="D152" i="7"/>
  <c r="P152" i="7" s="1"/>
  <c r="P167" i="7"/>
  <c r="F151" i="7"/>
  <c r="J151" i="7" s="1"/>
  <c r="F181" i="7"/>
  <c r="J181" i="7" s="1"/>
  <c r="G274" i="7"/>
  <c r="H166" i="7"/>
  <c r="G167" i="7"/>
  <c r="K167" i="7"/>
  <c r="K274" i="7"/>
  <c r="K273" i="7"/>
  <c r="G273" i="7"/>
  <c r="F166" i="7"/>
  <c r="J166" i="7" s="1"/>
  <c r="P182" i="7"/>
  <c r="K182" i="7"/>
  <c r="E181" i="7"/>
  <c r="I181" i="7" s="1"/>
  <c r="G182" i="7"/>
  <c r="K152" i="7"/>
  <c r="E151" i="7"/>
  <c r="I151" i="7" s="1"/>
  <c r="G152" i="7"/>
  <c r="N1911" i="7"/>
  <c r="N840" i="7"/>
  <c r="N838" i="7" l="1"/>
  <c r="D166" i="7"/>
  <c r="P166" i="7" s="1"/>
  <c r="G151" i="7"/>
  <c r="G181" i="7"/>
  <c r="K166" i="7"/>
  <c r="G166" i="7"/>
  <c r="P181" i="7"/>
  <c r="K181" i="7"/>
  <c r="P151" i="7"/>
  <c r="K151" i="7"/>
  <c r="N847" i="7"/>
  <c r="N837" i="7" l="1"/>
  <c r="G2668" i="7"/>
  <c r="G592" i="7"/>
  <c r="G455" i="7"/>
  <c r="G2961" i="7"/>
  <c r="O2080" i="7" l="1"/>
  <c r="O860" i="7" l="1"/>
  <c r="F2978" i="7" l="1"/>
  <c r="J2978" i="7" s="1"/>
  <c r="G1815" i="7"/>
  <c r="F1813" i="7"/>
  <c r="F2319" i="7" l="1"/>
  <c r="J2319" i="7" s="1"/>
  <c r="F1896" i="7"/>
  <c r="J1896" i="7" s="1"/>
  <c r="F1866" i="7"/>
  <c r="N1866" i="7"/>
  <c r="N1864" i="7" s="1"/>
  <c r="J1866" i="7" l="1"/>
  <c r="F1864" i="7"/>
  <c r="J1864" i="7" s="1"/>
  <c r="F2317" i="7"/>
  <c r="J2317" i="7" s="1"/>
  <c r="F1894" i="7"/>
  <c r="J1894" i="7" s="1"/>
  <c r="J2982" i="7"/>
  <c r="J2981" i="7"/>
  <c r="O1913" i="7"/>
  <c r="O1914" i="7"/>
  <c r="O524" i="7" l="1"/>
  <c r="O526" i="7"/>
  <c r="F1439" i="7"/>
  <c r="K2397" i="7" l="1"/>
  <c r="M1911" i="7"/>
  <c r="O1911" i="7" s="1"/>
  <c r="M1866" i="7"/>
  <c r="M1864" i="7" s="1"/>
  <c r="O1510" i="7"/>
  <c r="N1507" i="7"/>
  <c r="M1507" i="7"/>
  <c r="M1505" i="7" s="1"/>
  <c r="M1504" i="7" s="1"/>
  <c r="O849" i="7"/>
  <c r="O846" i="7"/>
  <c r="O843" i="7"/>
  <c r="M840" i="7"/>
  <c r="O840" i="7" s="1"/>
  <c r="M847" i="7"/>
  <c r="O847" i="7" s="1"/>
  <c r="O693" i="7"/>
  <c r="O695" i="7"/>
  <c r="M696" i="7"/>
  <c r="M685" i="7" s="1"/>
  <c r="I685" i="7" s="1"/>
  <c r="K685" i="7" s="1"/>
  <c r="N696" i="7"/>
  <c r="O697" i="7"/>
  <c r="O698" i="7"/>
  <c r="O699" i="7"/>
  <c r="O700" i="7"/>
  <c r="O696" i="7" l="1"/>
  <c r="O685" i="7"/>
  <c r="M838" i="7"/>
  <c r="O838" i="7" s="1"/>
  <c r="O1507" i="7"/>
  <c r="N1505" i="7"/>
  <c r="K2980" i="7"/>
  <c r="K2962" i="7"/>
  <c r="K2961" i="7"/>
  <c r="K2668" i="7"/>
  <c r="O2693" i="7"/>
  <c r="G2693" i="7"/>
  <c r="D2693" i="7"/>
  <c r="P2693" i="7" s="1"/>
  <c r="P2692" i="7"/>
  <c r="O2692" i="7"/>
  <c r="G2692" i="7"/>
  <c r="O2691" i="7"/>
  <c r="G2691" i="7"/>
  <c r="D2691" i="7"/>
  <c r="P2691" i="7" s="1"/>
  <c r="P2690" i="7"/>
  <c r="D2689" i="7"/>
  <c r="P2689" i="7" s="1"/>
  <c r="G2688" i="7"/>
  <c r="D2688" i="7"/>
  <c r="P2688" i="7" s="1"/>
  <c r="G2687" i="7"/>
  <c r="D2687" i="7"/>
  <c r="P2687" i="7" s="1"/>
  <c r="G2686" i="7"/>
  <c r="D2686" i="7"/>
  <c r="P2686" i="7" s="1"/>
  <c r="P2685" i="7"/>
  <c r="P2684" i="7"/>
  <c r="P2683" i="7"/>
  <c r="H2682" i="7"/>
  <c r="D2682" i="7" s="1"/>
  <c r="P2681" i="7"/>
  <c r="K1917" i="7"/>
  <c r="K1411" i="7"/>
  <c r="K1298" i="7"/>
  <c r="K1297" i="7"/>
  <c r="E901" i="7"/>
  <c r="I901" i="7" s="1"/>
  <c r="K834" i="7"/>
  <c r="K831" i="7"/>
  <c r="K830" i="7"/>
  <c r="K829" i="7"/>
  <c r="K819" i="7"/>
  <c r="N1504" i="7" l="1"/>
  <c r="O1505" i="7"/>
  <c r="P2682" i="7"/>
  <c r="H2680" i="7"/>
  <c r="H2679" i="7" s="1"/>
  <c r="D2679" i="7" s="1"/>
  <c r="K2686" i="7"/>
  <c r="K2687" i="7"/>
  <c r="K2688" i="7"/>
  <c r="K592" i="7"/>
  <c r="F587" i="7"/>
  <c r="J587" i="7" s="1"/>
  <c r="E587" i="7"/>
  <c r="I587" i="7" s="1"/>
  <c r="K455" i="7"/>
  <c r="E450" i="7"/>
  <c r="I450" i="7" s="1"/>
  <c r="O1504" i="7" l="1"/>
  <c r="D2680" i="7"/>
  <c r="P2680" i="7" s="1"/>
  <c r="P2679" i="7"/>
  <c r="D2518" i="7"/>
  <c r="D2519" i="7"/>
  <c r="D2460" i="7"/>
  <c r="D2458" i="7"/>
  <c r="D2457" i="7"/>
  <c r="D2456" i="7"/>
  <c r="P2450" i="7"/>
  <c r="P2449" i="7"/>
  <c r="D2448" i="7"/>
  <c r="P2448" i="7" s="1"/>
  <c r="P2445" i="7"/>
  <c r="D2444" i="7"/>
  <c r="P2444" i="7" s="1"/>
  <c r="D2443" i="7"/>
  <c r="P2443" i="7" s="1"/>
  <c r="D2442" i="7"/>
  <c r="P2442" i="7" s="1"/>
  <c r="D2441" i="7"/>
  <c r="P2441" i="7" s="1"/>
  <c r="D2435" i="7"/>
  <c r="D2434" i="7"/>
  <c r="D2433" i="7"/>
  <c r="D2432" i="7"/>
  <c r="D2430" i="7"/>
  <c r="D2429" i="7"/>
  <c r="D2428" i="7"/>
  <c r="D2427" i="7"/>
  <c r="D2426" i="7"/>
  <c r="D2415" i="7"/>
  <c r="D2414" i="7"/>
  <c r="D2413" i="7"/>
  <c r="D2412" i="7"/>
  <c r="D2411" i="7"/>
  <c r="D2405" i="7"/>
  <c r="D2404" i="7"/>
  <c r="D2403" i="7"/>
  <c r="D2402" i="7"/>
  <c r="D2399" i="7"/>
  <c r="D2398" i="7"/>
  <c r="D2397" i="7"/>
  <c r="D2396" i="7"/>
  <c r="D2390" i="7"/>
  <c r="D2389" i="7"/>
  <c r="D2388" i="7"/>
  <c r="D2387" i="7"/>
  <c r="D2385" i="7"/>
  <c r="D2384" i="7"/>
  <c r="D2383" i="7"/>
  <c r="D2382" i="7"/>
  <c r="D2381" i="7"/>
  <c r="D2380" i="7"/>
  <c r="D2378" i="7"/>
  <c r="D2375" i="7"/>
  <c r="D2374" i="7"/>
  <c r="D2373" i="7"/>
  <c r="D2372" i="7"/>
  <c r="D2370" i="7"/>
  <c r="D2369" i="7"/>
  <c r="D2368" i="7"/>
  <c r="D2367" i="7"/>
  <c r="D2366" i="7"/>
  <c r="D2365" i="7"/>
  <c r="D2363" i="7"/>
  <c r="D2360" i="7"/>
  <c r="D2359" i="7"/>
  <c r="D2358" i="7"/>
  <c r="D2357" i="7"/>
  <c r="D2355" i="7"/>
  <c r="D2354" i="7"/>
  <c r="D2353" i="7"/>
  <c r="D2352" i="7"/>
  <c r="D2351" i="7"/>
  <c r="D2350" i="7"/>
  <c r="D2348" i="7"/>
  <c r="D2345" i="7"/>
  <c r="D2344" i="7"/>
  <c r="D2343" i="7"/>
  <c r="D2342" i="7"/>
  <c r="D2341" i="7"/>
  <c r="D2340" i="7"/>
  <c r="D2338" i="7"/>
  <c r="D2337" i="7"/>
  <c r="D2336" i="7"/>
  <c r="D2330" i="7"/>
  <c r="D2329" i="7"/>
  <c r="D2328" i="7"/>
  <c r="D2327" i="7"/>
  <c r="D2325" i="7"/>
  <c r="D2324" i="7"/>
  <c r="D2323" i="7"/>
  <c r="D2315" i="7"/>
  <c r="D2314" i="7"/>
  <c r="D2310" i="7"/>
  <c r="D2309" i="7"/>
  <c r="D2308" i="7"/>
  <c r="D2307" i="7"/>
  <c r="D2306" i="7"/>
  <c r="D2300" i="7"/>
  <c r="D2299" i="7"/>
  <c r="D2295" i="7"/>
  <c r="D2294" i="7"/>
  <c r="D2293" i="7"/>
  <c r="D2292" i="7"/>
  <c r="D2291" i="7"/>
  <c r="H2446" i="7"/>
  <c r="D2446" i="7" s="1"/>
  <c r="G2450" i="7"/>
  <c r="K2448" i="7"/>
  <c r="G2448" i="7"/>
  <c r="P2447" i="7"/>
  <c r="F2446" i="7"/>
  <c r="J2446" i="7" s="1"/>
  <c r="E2446" i="7"/>
  <c r="I2446" i="7" s="1"/>
  <c r="K2445" i="7"/>
  <c r="G2445" i="7"/>
  <c r="K2444" i="7"/>
  <c r="G2444" i="7"/>
  <c r="K2443" i="7"/>
  <c r="G2443" i="7"/>
  <c r="G2442" i="7"/>
  <c r="G2441" i="7"/>
  <c r="P2440" i="7"/>
  <c r="H2439" i="7"/>
  <c r="F2439" i="7"/>
  <c r="J2439" i="7" s="1"/>
  <c r="E2439" i="7"/>
  <c r="I2439" i="7" s="1"/>
  <c r="P2438" i="7"/>
  <c r="E2437" i="7"/>
  <c r="I2437" i="7" s="1"/>
  <c r="D2282" i="7"/>
  <c r="L2280" i="7"/>
  <c r="D2280" i="7" s="1"/>
  <c r="D2147" i="7"/>
  <c r="L2145" i="7"/>
  <c r="D2145" i="7" s="1"/>
  <c r="D2439" i="7" l="1"/>
  <c r="P2439" i="7" s="1"/>
  <c r="H2437" i="7"/>
  <c r="K2446" i="7"/>
  <c r="P2446" i="7"/>
  <c r="K2450" i="7"/>
  <c r="E2436" i="7"/>
  <c r="I2436" i="7" s="1"/>
  <c r="G2439" i="7"/>
  <c r="F2437" i="7"/>
  <c r="J2437" i="7" s="1"/>
  <c r="K2441" i="7"/>
  <c r="K2442" i="7"/>
  <c r="K2439" i="7"/>
  <c r="G2446" i="7"/>
  <c r="L1909" i="7"/>
  <c r="H1798" i="7"/>
  <c r="D1798" i="7" s="1"/>
  <c r="H1648" i="7"/>
  <c r="F2436" i="7" l="1"/>
  <c r="J2436" i="7" s="1"/>
  <c r="K2436" i="7" s="1"/>
  <c r="G2437" i="7"/>
  <c r="K2437" i="7"/>
  <c r="H2436" i="7"/>
  <c r="D2437" i="7"/>
  <c r="P2437" i="7" s="1"/>
  <c r="H1070" i="7"/>
  <c r="L1272" i="7"/>
  <c r="D1272" i="7" s="1"/>
  <c r="L1017" i="7"/>
  <c r="D1017" i="7" s="1"/>
  <c r="D922" i="7"/>
  <c r="D921" i="7"/>
  <c r="L919" i="7"/>
  <c r="D919" i="7" s="1"/>
  <c r="H450" i="7"/>
  <c r="D450" i="7" s="1"/>
  <c r="F450" i="7"/>
  <c r="J450" i="7" s="1"/>
  <c r="H1068" i="7" l="1"/>
  <c r="D1068" i="7" s="1"/>
  <c r="D1070" i="7"/>
  <c r="G2436" i="7"/>
  <c r="D2436" i="7"/>
  <c r="P2436" i="7" s="1"/>
  <c r="L917" i="7"/>
  <c r="D917" i="7" s="1"/>
  <c r="F603" i="7"/>
  <c r="J603" i="7" s="1"/>
  <c r="E603" i="7"/>
  <c r="I603" i="7" s="1"/>
  <c r="H2932" i="7" l="1"/>
  <c r="G952" i="7" l="1"/>
  <c r="G951" i="7"/>
  <c r="N919" i="7" l="1"/>
  <c r="N917" i="7" s="1"/>
  <c r="O922" i="7"/>
  <c r="O921" i="7"/>
  <c r="O1057" i="7" l="1"/>
  <c r="N810" i="7" l="1"/>
  <c r="O813" i="7"/>
  <c r="O463" i="7" l="1"/>
  <c r="O2068" i="7" l="1"/>
  <c r="N2750" i="7" l="1"/>
  <c r="O1195" i="7"/>
  <c r="G1195" i="7"/>
  <c r="O1150" i="7"/>
  <c r="G1150" i="7"/>
  <c r="G620" i="7"/>
  <c r="G454" i="7" l="1"/>
  <c r="G452" i="7"/>
  <c r="G449" i="7"/>
  <c r="G448" i="7"/>
  <c r="G447" i="7"/>
  <c r="G446" i="7"/>
  <c r="G445" i="7"/>
  <c r="N808" i="7" l="1"/>
  <c r="O2340" i="7"/>
  <c r="F3010" i="7"/>
  <c r="E3010" i="7"/>
  <c r="F1836" i="7"/>
  <c r="J1836" i="7" s="1"/>
  <c r="N1145" i="7" l="1"/>
  <c r="G1147" i="7"/>
  <c r="G1148" i="7"/>
  <c r="F1145" i="7"/>
  <c r="K620" i="7" l="1"/>
  <c r="K454" i="7"/>
  <c r="K452" i="7"/>
  <c r="K449" i="7"/>
  <c r="K448" i="7"/>
  <c r="K447" i="7"/>
  <c r="K446" i="7"/>
  <c r="K445" i="7"/>
  <c r="O2977" i="7" l="1"/>
  <c r="O2752" i="7"/>
  <c r="M2750" i="7"/>
  <c r="K2405" i="7"/>
  <c r="K2404" i="7"/>
  <c r="K2403" i="7"/>
  <c r="K2402" i="7"/>
  <c r="O1812" i="7"/>
  <c r="M1439" i="7"/>
  <c r="M919" i="7"/>
  <c r="O919" i="7" s="1"/>
  <c r="O2750" i="7" l="1"/>
  <c r="M917" i="7"/>
  <c r="O917" i="7" s="1"/>
  <c r="E1836" i="7" l="1"/>
  <c r="I1836" i="7" s="1"/>
  <c r="O1147" i="7" l="1"/>
  <c r="O1148" i="7"/>
  <c r="O1149" i="7"/>
  <c r="M1145" i="7"/>
  <c r="O1145" i="7" s="1"/>
  <c r="E1145" i="7"/>
  <c r="G1145" i="7" s="1"/>
  <c r="E314" i="7"/>
  <c r="I314" i="7" s="1"/>
  <c r="E253" i="7"/>
  <c r="I253" i="7" s="1"/>
  <c r="G450" i="7" l="1"/>
  <c r="K450" i="7"/>
  <c r="D2782" i="7" l="1"/>
  <c r="H2780" i="7"/>
  <c r="D2780" i="7" s="1"/>
  <c r="D2853" i="7"/>
  <c r="D2854" i="7"/>
  <c r="L1055" i="7"/>
  <c r="L1053" i="7" s="1"/>
  <c r="H345" i="7"/>
  <c r="D345" i="7" s="1"/>
  <c r="D2474" i="7" l="1"/>
  <c r="M2220" i="7"/>
  <c r="H268" i="7"/>
  <c r="O2222" i="7" l="1"/>
  <c r="G2521" i="7"/>
  <c r="G2522" i="7"/>
  <c r="F512" i="7" l="1"/>
  <c r="J512" i="7" s="1"/>
  <c r="F330" i="7"/>
  <c r="J330" i="7" s="1"/>
  <c r="F618" i="7"/>
  <c r="J618" i="7" s="1"/>
  <c r="K2564" i="7" l="1"/>
  <c r="K2563" i="7"/>
  <c r="K2549" i="7"/>
  <c r="K2548" i="7"/>
  <c r="K2427" i="7"/>
  <c r="K2426" i="7"/>
  <c r="K1901" i="7"/>
  <c r="E1896" i="7"/>
  <c r="I1896" i="7" s="1"/>
  <c r="K514" i="7" l="1"/>
  <c r="E618" i="7"/>
  <c r="I618" i="7" s="1"/>
  <c r="G514" i="7"/>
  <c r="E512" i="7"/>
  <c r="I512" i="7" s="1"/>
  <c r="K216" i="7"/>
  <c r="H2673" i="7"/>
  <c r="O2920" i="7"/>
  <c r="K2920" i="7"/>
  <c r="G2920" i="7"/>
  <c r="D2920" i="7"/>
  <c r="P2920" i="7" s="1"/>
  <c r="O2919" i="7"/>
  <c r="K2919" i="7"/>
  <c r="G2919" i="7"/>
  <c r="D2919" i="7"/>
  <c r="P2919" i="7" s="1"/>
  <c r="D2918" i="7"/>
  <c r="P2918" i="7" s="1"/>
  <c r="P2917" i="7"/>
  <c r="H2916" i="7"/>
  <c r="D2916" i="7" s="1"/>
  <c r="O2915" i="7"/>
  <c r="D2915" i="7"/>
  <c r="P2915" i="7" s="1"/>
  <c r="O2914" i="7"/>
  <c r="D2914" i="7"/>
  <c r="P2914" i="7" s="1"/>
  <c r="O2913" i="7"/>
  <c r="D2913" i="7"/>
  <c r="P2913" i="7" s="1"/>
  <c r="D2912" i="7"/>
  <c r="P2912" i="7" s="1"/>
  <c r="O2911" i="7"/>
  <c r="D2911" i="7"/>
  <c r="P2911" i="7" s="1"/>
  <c r="P2910" i="7"/>
  <c r="H2909" i="7"/>
  <c r="D2909" i="7" s="1"/>
  <c r="P2908" i="7"/>
  <c r="H2666" i="7"/>
  <c r="H2664" i="7" s="1"/>
  <c r="D2522" i="7"/>
  <c r="D2157" i="7"/>
  <c r="H1918" i="7"/>
  <c r="H1460" i="7"/>
  <c r="H1385" i="7"/>
  <c r="L1385" i="7"/>
  <c r="L1383" i="7" s="1"/>
  <c r="H91" i="7"/>
  <c r="D91" i="7" s="1"/>
  <c r="D2752" i="7"/>
  <c r="H2750" i="7"/>
  <c r="D2750" i="7" s="1"/>
  <c r="D2678" i="7"/>
  <c r="D2527" i="7"/>
  <c r="H2461" i="7"/>
  <c r="H2424" i="7"/>
  <c r="D2424" i="7" s="1"/>
  <c r="O2435" i="7"/>
  <c r="G2435" i="7"/>
  <c r="P2435" i="7"/>
  <c r="P2434" i="7"/>
  <c r="O2433" i="7"/>
  <c r="G2433" i="7"/>
  <c r="P2433" i="7"/>
  <c r="P2432" i="7"/>
  <c r="N2431" i="7"/>
  <c r="M2431" i="7"/>
  <c r="L2431" i="7"/>
  <c r="D2431" i="7" s="1"/>
  <c r="F2431" i="7"/>
  <c r="E2431" i="7"/>
  <c r="O2430" i="7"/>
  <c r="G2430" i="7"/>
  <c r="P2430" i="7"/>
  <c r="O2429" i="7"/>
  <c r="G2429" i="7"/>
  <c r="P2429" i="7"/>
  <c r="O2428" i="7"/>
  <c r="G2428" i="7"/>
  <c r="P2428" i="7"/>
  <c r="G2427" i="7"/>
  <c r="P2427" i="7"/>
  <c r="G2426" i="7"/>
  <c r="P2426" i="7"/>
  <c r="P2425" i="7"/>
  <c r="F2424" i="7"/>
  <c r="J2424" i="7" s="1"/>
  <c r="E2424" i="7"/>
  <c r="I2424" i="7" s="1"/>
  <c r="P2423" i="7"/>
  <c r="L2220" i="7"/>
  <c r="J2431" i="7" l="1"/>
  <c r="I2431" i="7"/>
  <c r="H1383" i="7"/>
  <c r="D1383" i="7" s="1"/>
  <c r="D1385" i="7"/>
  <c r="H2422" i="7"/>
  <c r="D2422" i="7" s="1"/>
  <c r="H1459" i="7"/>
  <c r="K512" i="7"/>
  <c r="K2424" i="7"/>
  <c r="G512" i="7"/>
  <c r="F2422" i="7"/>
  <c r="J2422" i="7" s="1"/>
  <c r="P2909" i="7"/>
  <c r="P2916" i="7"/>
  <c r="O2431" i="7"/>
  <c r="K2435" i="7"/>
  <c r="H2907" i="7"/>
  <c r="P2424" i="7"/>
  <c r="E2422" i="7"/>
  <c r="I2422" i="7" s="1"/>
  <c r="P2431" i="7"/>
  <c r="G2424" i="7"/>
  <c r="G2431" i="7"/>
  <c r="D1602" i="7"/>
  <c r="H1520" i="7"/>
  <c r="D1520" i="7" s="1"/>
  <c r="H2421" i="7" l="1"/>
  <c r="D2421" i="7" s="1"/>
  <c r="H1519" i="7"/>
  <c r="D1519" i="7" s="1"/>
  <c r="G2422" i="7"/>
  <c r="K2422" i="7"/>
  <c r="F2421" i="7"/>
  <c r="J2421" i="7" s="1"/>
  <c r="E2421" i="7"/>
  <c r="I2421" i="7" s="1"/>
  <c r="D2907" i="7"/>
  <c r="P2907" i="7" s="1"/>
  <c r="H2906" i="7"/>
  <c r="D2906" i="7" s="1"/>
  <c r="P2422" i="7"/>
  <c r="L1182" i="7"/>
  <c r="D1182" i="7" s="1"/>
  <c r="H618" i="7"/>
  <c r="D618" i="7" s="1"/>
  <c r="K2421" i="7" l="1"/>
  <c r="G2421" i="7"/>
  <c r="P2906" i="7"/>
  <c r="P2421" i="7"/>
  <c r="E2735" i="7"/>
  <c r="I2735" i="7" s="1"/>
  <c r="F2735" i="7"/>
  <c r="J2735" i="7" s="1"/>
  <c r="G148" i="7" l="1"/>
  <c r="L214" i="7" l="1"/>
  <c r="L212" i="7" s="1"/>
  <c r="E3012" i="7" l="1"/>
  <c r="F3012" i="7"/>
  <c r="N44" i="7" l="1"/>
  <c r="O46" i="7"/>
  <c r="N42" i="7" l="1"/>
  <c r="N1055" i="7"/>
  <c r="N1053" i="7" l="1"/>
  <c r="O2975" i="7"/>
  <c r="G511" i="7" l="1"/>
  <c r="F2885" i="7" l="1"/>
  <c r="J2885" i="7" s="1"/>
  <c r="F2816" i="7"/>
  <c r="J2816" i="7" s="1"/>
  <c r="F2825" i="7"/>
  <c r="J2825" i="7" s="1"/>
  <c r="K2769" i="7"/>
  <c r="G2769" i="7"/>
  <c r="N2546" i="7"/>
  <c r="N2544" i="7" s="1"/>
  <c r="N2543" i="7" s="1"/>
  <c r="F2546" i="7"/>
  <c r="G2497" i="7"/>
  <c r="F2492" i="7"/>
  <c r="J2492" i="7" s="1"/>
  <c r="J2546" i="7" l="1"/>
  <c r="F2544" i="7"/>
  <c r="J2544" i="7" s="1"/>
  <c r="G2097" i="7"/>
  <c r="N1918" i="7"/>
  <c r="F1317" i="7" l="1"/>
  <c r="N1160" i="7" l="1"/>
  <c r="N1158" i="7" s="1"/>
  <c r="F825" i="7" l="1"/>
  <c r="J825" i="7" s="1"/>
  <c r="N1143" i="7"/>
  <c r="N1130" i="7"/>
  <c r="N1128" i="7" s="1"/>
  <c r="N214" i="7" l="1"/>
  <c r="G143" i="7"/>
  <c r="G144" i="7"/>
  <c r="G145" i="7"/>
  <c r="F146" i="7"/>
  <c r="J146" i="7" s="1"/>
  <c r="N212" i="7" l="1"/>
  <c r="K2931" i="7"/>
  <c r="K2930" i="7"/>
  <c r="K2929" i="7"/>
  <c r="K2522" i="7"/>
  <c r="K2521" i="7"/>
  <c r="K2497" i="7"/>
  <c r="K2355" i="7"/>
  <c r="O2329" i="7"/>
  <c r="O2327" i="7"/>
  <c r="O2325" i="7"/>
  <c r="O2323" i="7"/>
  <c r="O2315" i="7"/>
  <c r="O2299" i="7"/>
  <c r="K1467" i="7"/>
  <c r="K1466" i="7"/>
  <c r="K1465" i="7"/>
  <c r="K1464" i="7"/>
  <c r="K1463" i="7"/>
  <c r="K1468" i="7"/>
  <c r="M1432" i="7"/>
  <c r="K1404" i="7"/>
  <c r="K1396" i="7"/>
  <c r="K1395" i="7"/>
  <c r="K1394" i="7"/>
  <c r="K1393" i="7"/>
  <c r="K1391" i="7"/>
  <c r="K1390" i="7"/>
  <c r="K1389" i="7"/>
  <c r="K1388" i="7"/>
  <c r="K1387" i="7"/>
  <c r="K1381" i="7"/>
  <c r="K1380" i="7"/>
  <c r="K1379" i="7"/>
  <c r="K1378" i="7"/>
  <c r="K1376" i="7"/>
  <c r="K1366" i="7"/>
  <c r="K1365" i="7"/>
  <c r="K1364" i="7"/>
  <c r="K1363" i="7"/>
  <c r="K1361" i="7"/>
  <c r="M1265" i="7"/>
  <c r="O1165" i="7"/>
  <c r="O1164" i="7"/>
  <c r="O1163" i="7"/>
  <c r="O1162" i="7"/>
  <c r="M1160" i="7"/>
  <c r="M1143" i="7"/>
  <c r="K828" i="7"/>
  <c r="K827" i="7"/>
  <c r="K821" i="7"/>
  <c r="K820" i="7"/>
  <c r="K815" i="7"/>
  <c r="K814" i="7"/>
  <c r="K148" i="7"/>
  <c r="K145" i="7"/>
  <c r="K144" i="7"/>
  <c r="K143" i="7"/>
  <c r="K53" i="7"/>
  <c r="O1136" i="7"/>
  <c r="O1135" i="7"/>
  <c r="O1134" i="7"/>
  <c r="O1133" i="7"/>
  <c r="O1132" i="7"/>
  <c r="M1130" i="7"/>
  <c r="O1058" i="7"/>
  <c r="M1055" i="7"/>
  <c r="M810" i="7"/>
  <c r="M1053" i="7" l="1"/>
  <c r="M808" i="7"/>
  <c r="O1160" i="7"/>
  <c r="O1143" i="7"/>
  <c r="O1130" i="7"/>
  <c r="O810" i="7"/>
  <c r="M1158" i="7"/>
  <c r="O1055" i="7"/>
  <c r="M1128" i="7"/>
  <c r="O218" i="7"/>
  <c r="O216" i="7"/>
  <c r="M214" i="7"/>
  <c r="E825" i="7"/>
  <c r="I825" i="7" s="1"/>
  <c r="E2816" i="7"/>
  <c r="I2816" i="7" s="1"/>
  <c r="G2805" i="7"/>
  <c r="E2492" i="7"/>
  <c r="I2492" i="7" s="1"/>
  <c r="G2355" i="7"/>
  <c r="D2067" i="7"/>
  <c r="O1396" i="7"/>
  <c r="G1396" i="7"/>
  <c r="P1396" i="7"/>
  <c r="O1395" i="7"/>
  <c r="G1395" i="7"/>
  <c r="P1395" i="7"/>
  <c r="O1394" i="7"/>
  <c r="G1394" i="7"/>
  <c r="P1394" i="7"/>
  <c r="O1393" i="7"/>
  <c r="G1393" i="7"/>
  <c r="P1393" i="7"/>
  <c r="N1392" i="7"/>
  <c r="M1392" i="7"/>
  <c r="L1392" i="7"/>
  <c r="L1382" i="7" s="1"/>
  <c r="H1392" i="7"/>
  <c r="F1392" i="7"/>
  <c r="J1392" i="7" s="1"/>
  <c r="E1392" i="7"/>
  <c r="I1392" i="7" s="1"/>
  <c r="O1391" i="7"/>
  <c r="G1391" i="7"/>
  <c r="P1391" i="7"/>
  <c r="O1390" i="7"/>
  <c r="G1390" i="7"/>
  <c r="P1390" i="7"/>
  <c r="O1389" i="7"/>
  <c r="G1389" i="7"/>
  <c r="P1389" i="7"/>
  <c r="O1388" i="7"/>
  <c r="G1388" i="7"/>
  <c r="P1388" i="7"/>
  <c r="G1387" i="7"/>
  <c r="P1387" i="7"/>
  <c r="P1386" i="7"/>
  <c r="N1385" i="7"/>
  <c r="M1385" i="7"/>
  <c r="F1385" i="7"/>
  <c r="E1385" i="7"/>
  <c r="I1385" i="7" s="1"/>
  <c r="P1384" i="7"/>
  <c r="E146" i="7"/>
  <c r="I146" i="7" s="1"/>
  <c r="E1383" i="7" l="1"/>
  <c r="J1385" i="7"/>
  <c r="D1392" i="7"/>
  <c r="M1383" i="7"/>
  <c r="I1383" i="7" s="1"/>
  <c r="O1158" i="7"/>
  <c r="O1128" i="7"/>
  <c r="O1053" i="7"/>
  <c r="O808" i="7"/>
  <c r="M212" i="7"/>
  <c r="E1382" i="7"/>
  <c r="P1392" i="7"/>
  <c r="O214" i="7"/>
  <c r="F1383" i="7"/>
  <c r="G146" i="7"/>
  <c r="K146" i="7"/>
  <c r="G2876" i="7"/>
  <c r="E130" i="7"/>
  <c r="I130" i="7" s="1"/>
  <c r="K1392" i="7"/>
  <c r="O1392" i="7"/>
  <c r="G2708" i="7"/>
  <c r="O1385" i="7"/>
  <c r="N1383" i="7"/>
  <c r="G1385" i="7"/>
  <c r="P1383" i="7"/>
  <c r="H1382" i="7"/>
  <c r="D1382" i="7" s="1"/>
  <c r="G1392" i="7"/>
  <c r="D2977" i="7"/>
  <c r="D2976" i="7"/>
  <c r="D2975" i="7"/>
  <c r="D2974" i="7"/>
  <c r="D2973" i="7"/>
  <c r="D2967" i="7"/>
  <c r="D2966" i="7"/>
  <c r="D2962" i="7"/>
  <c r="D2960" i="7"/>
  <c r="D2959" i="7"/>
  <c r="D2958" i="7"/>
  <c r="D2952" i="7"/>
  <c r="D2951" i="7"/>
  <c r="D2950" i="7"/>
  <c r="D2949" i="7"/>
  <c r="D2947" i="7"/>
  <c r="D2946" i="7"/>
  <c r="D2945" i="7"/>
  <c r="D2944" i="7"/>
  <c r="D2943" i="7"/>
  <c r="D2942" i="7"/>
  <c r="D2940" i="7"/>
  <c r="D2937" i="7"/>
  <c r="D3015" i="7" s="1"/>
  <c r="D2934" i="7"/>
  <c r="D2930" i="7"/>
  <c r="D2929" i="7"/>
  <c r="D2928" i="7"/>
  <c r="D2927" i="7"/>
  <c r="D2905" i="7"/>
  <c r="D2904" i="7"/>
  <c r="D2903" i="7"/>
  <c r="D2900" i="7"/>
  <c r="D2899" i="7"/>
  <c r="D2898" i="7"/>
  <c r="D2897" i="7"/>
  <c r="D2896" i="7"/>
  <c r="D2889" i="7"/>
  <c r="D2888" i="7"/>
  <c r="D2859" i="7"/>
  <c r="D2857" i="7"/>
  <c r="D2852" i="7"/>
  <c r="D2851" i="7"/>
  <c r="D2850" i="7"/>
  <c r="D2844" i="7"/>
  <c r="D2842" i="7"/>
  <c r="D2839" i="7"/>
  <c r="D2838" i="7"/>
  <c r="D2837" i="7"/>
  <c r="D2836" i="7"/>
  <c r="D2835" i="7"/>
  <c r="D2834" i="7"/>
  <c r="D2833" i="7"/>
  <c r="D2827" i="7"/>
  <c r="D2824" i="7"/>
  <c r="D2823" i="7"/>
  <c r="D2822" i="7"/>
  <c r="D2821" i="7"/>
  <c r="D2820" i="7"/>
  <c r="D2819" i="7"/>
  <c r="D2814" i="7"/>
  <c r="D2813" i="7"/>
  <c r="D2812" i="7"/>
  <c r="D2809" i="7"/>
  <c r="D2808" i="7"/>
  <c r="D2807" i="7"/>
  <c r="D2799" i="7"/>
  <c r="D2798" i="7"/>
  <c r="D2794" i="7"/>
  <c r="D2793" i="7"/>
  <c r="D2792" i="7"/>
  <c r="D2791" i="7"/>
  <c r="D2790" i="7"/>
  <c r="D2789" i="7"/>
  <c r="D2784" i="7"/>
  <c r="D2783" i="7"/>
  <c r="D2779" i="7"/>
  <c r="D2778" i="7"/>
  <c r="D2777" i="7"/>
  <c r="D2776" i="7"/>
  <c r="D2775" i="7"/>
  <c r="D2774" i="7"/>
  <c r="D2767" i="7"/>
  <c r="D2764" i="7"/>
  <c r="D2763" i="7"/>
  <c r="D2762" i="7"/>
  <c r="D2760" i="7"/>
  <c r="D2754" i="7"/>
  <c r="D2753" i="7"/>
  <c r="D2749" i="7"/>
  <c r="D2748" i="7"/>
  <c r="D2747" i="7"/>
  <c r="D2746" i="7"/>
  <c r="D2745" i="7"/>
  <c r="D2744" i="7"/>
  <c r="D2739" i="7"/>
  <c r="D2737" i="7"/>
  <c r="D2734" i="7"/>
  <c r="D2733" i="7"/>
  <c r="D2732" i="7"/>
  <c r="D2731" i="7"/>
  <c r="D2730" i="7"/>
  <c r="D2729" i="7"/>
  <c r="D2724" i="7"/>
  <c r="D2718" i="7"/>
  <c r="D2717" i="7"/>
  <c r="D2716" i="7"/>
  <c r="D2715" i="7"/>
  <c r="D2708" i="7"/>
  <c r="D2706" i="7"/>
  <c r="D2703" i="7"/>
  <c r="D2702" i="7"/>
  <c r="D2700" i="7"/>
  <c r="D2699" i="7"/>
  <c r="D2677" i="7"/>
  <c r="D2675" i="7"/>
  <c r="D2671" i="7"/>
  <c r="D2670" i="7"/>
  <c r="D2669" i="7"/>
  <c r="D2666" i="7"/>
  <c r="D2664" i="7"/>
  <c r="D2662" i="7"/>
  <c r="D2661" i="7"/>
  <c r="D2660" i="7"/>
  <c r="D2659" i="7"/>
  <c r="D2657" i="7"/>
  <c r="D2656" i="7"/>
  <c r="D2655" i="7"/>
  <c r="D2653" i="7"/>
  <c r="D2647" i="7"/>
  <c r="D2646" i="7"/>
  <c r="D2642" i="7"/>
  <c r="D2641" i="7"/>
  <c r="D2640" i="7"/>
  <c r="D2639" i="7"/>
  <c r="D2638" i="7"/>
  <c r="D2632" i="7"/>
  <c r="D2631" i="7"/>
  <c r="D2630" i="7"/>
  <c r="D2624" i="7"/>
  <c r="D2623" i="7"/>
  <c r="D2617" i="7"/>
  <c r="D2616" i="7"/>
  <c r="D2615" i="7"/>
  <c r="D2612" i="7"/>
  <c r="D2611" i="7"/>
  <c r="D2610" i="7"/>
  <c r="D2609" i="7"/>
  <c r="D2608" i="7"/>
  <c r="D2602" i="7"/>
  <c r="D2601" i="7"/>
  <c r="D2600" i="7"/>
  <c r="D2599" i="7"/>
  <c r="D2597" i="7"/>
  <c r="D2596" i="7"/>
  <c r="D2595" i="7"/>
  <c r="D2594" i="7"/>
  <c r="D2593" i="7"/>
  <c r="D2592" i="7"/>
  <c r="D2590" i="7"/>
  <c r="D2587" i="7"/>
  <c r="D2586" i="7"/>
  <c r="D2585" i="7"/>
  <c r="D2584" i="7"/>
  <c r="D2582" i="7"/>
  <c r="D2581" i="7"/>
  <c r="D2580" i="7"/>
  <c r="D2579" i="7"/>
  <c r="D2572" i="7"/>
  <c r="D2571" i="7"/>
  <c r="D2570" i="7"/>
  <c r="D2569" i="7"/>
  <c r="D2567" i="7"/>
  <c r="D2566" i="7"/>
  <c r="D2565" i="7"/>
  <c r="D2564" i="7"/>
  <c r="D2563" i="7"/>
  <c r="D2557" i="7"/>
  <c r="D2556" i="7"/>
  <c r="D2555" i="7"/>
  <c r="D2554" i="7"/>
  <c r="D2552" i="7"/>
  <c r="D2551" i="7"/>
  <c r="D2550" i="7"/>
  <c r="D2549" i="7"/>
  <c r="D2548" i="7"/>
  <c r="D2547" i="7"/>
  <c r="D2545" i="7"/>
  <c r="D2540" i="7"/>
  <c r="D2537" i="7"/>
  <c r="D2525" i="7"/>
  <c r="D2521" i="7"/>
  <c r="D2520" i="7"/>
  <c r="D2512" i="7"/>
  <c r="D2511" i="7"/>
  <c r="D2510" i="7"/>
  <c r="D2509" i="7"/>
  <c r="D2507" i="7"/>
  <c r="D2506" i="7"/>
  <c r="D2505" i="7"/>
  <c r="D2504" i="7"/>
  <c r="D2503" i="7"/>
  <c r="D2496" i="7"/>
  <c r="D2495" i="7"/>
  <c r="D2491" i="7"/>
  <c r="D2490" i="7"/>
  <c r="D2489" i="7"/>
  <c r="D2488" i="7"/>
  <c r="D2487" i="7"/>
  <c r="D2481" i="7"/>
  <c r="D2480" i="7"/>
  <c r="D2479" i="7"/>
  <c r="D2476" i="7"/>
  <c r="D2475" i="7"/>
  <c r="D2473" i="7"/>
  <c r="D2472" i="7"/>
  <c r="H2816" i="7"/>
  <c r="D2816" i="7" s="1"/>
  <c r="H2825" i="7"/>
  <c r="D2825" i="7" s="1"/>
  <c r="H2561" i="7"/>
  <c r="H2559" i="7" s="1"/>
  <c r="H2558" i="7" s="1"/>
  <c r="D2284" i="7"/>
  <c r="D2283" i="7"/>
  <c r="D2279" i="7"/>
  <c r="D2278" i="7"/>
  <c r="D2276" i="7"/>
  <c r="D2275" i="7"/>
  <c r="D2269" i="7"/>
  <c r="D2268" i="7"/>
  <c r="D2267" i="7"/>
  <c r="D2266" i="7"/>
  <c r="D2264" i="7"/>
  <c r="D2263" i="7"/>
  <c r="D2262" i="7"/>
  <c r="D2261" i="7"/>
  <c r="D2260" i="7"/>
  <c r="D2259" i="7"/>
  <c r="D2258" i="7"/>
  <c r="D2257" i="7"/>
  <c r="D2256" i="7"/>
  <c r="D2255" i="7"/>
  <c r="D2254" i="7"/>
  <c r="D2253" i="7"/>
  <c r="D2252" i="7"/>
  <c r="D2251" i="7"/>
  <c r="D2249" i="7"/>
  <c r="D2248" i="7"/>
  <c r="D2247" i="7"/>
  <c r="D2246" i="7"/>
  <c r="D2245" i="7"/>
  <c r="D2239" i="7"/>
  <c r="D2238" i="7"/>
  <c r="D2237" i="7"/>
  <c r="D2236" i="7"/>
  <c r="D2234" i="7"/>
  <c r="D2232" i="7"/>
  <c r="D2231" i="7"/>
  <c r="D2230" i="7"/>
  <c r="D2224" i="7"/>
  <c r="D2223" i="7"/>
  <c r="D2222" i="7"/>
  <c r="D2220" i="7"/>
  <c r="D2219" i="7"/>
  <c r="D2218" i="7"/>
  <c r="D2217" i="7"/>
  <c r="D2216" i="7"/>
  <c r="D2215" i="7"/>
  <c r="D2209" i="7"/>
  <c r="D2208" i="7"/>
  <c r="D2207" i="7"/>
  <c r="D2206" i="7"/>
  <c r="D2204" i="7"/>
  <c r="D2203" i="7"/>
  <c r="D2202" i="7"/>
  <c r="D2201" i="7"/>
  <c r="D2200" i="7"/>
  <c r="D2199" i="7"/>
  <c r="D2198" i="7"/>
  <c r="D2194" i="7"/>
  <c r="D2193" i="7"/>
  <c r="D2192" i="7"/>
  <c r="D2191" i="7"/>
  <c r="D2189" i="7"/>
  <c r="D2188" i="7"/>
  <c r="D2187" i="7"/>
  <c r="D2186" i="7"/>
  <c r="D2185" i="7"/>
  <c r="D2179" i="7"/>
  <c r="D2178" i="7"/>
  <c r="D2177" i="7"/>
  <c r="D2176" i="7"/>
  <c r="D2174" i="7"/>
  <c r="D2173" i="7"/>
  <c r="D2172" i="7"/>
  <c r="D2164" i="7"/>
  <c r="D2163" i="7"/>
  <c r="D2162" i="7"/>
  <c r="D2161" i="7"/>
  <c r="D2159" i="7"/>
  <c r="D2158" i="7"/>
  <c r="D2156" i="7"/>
  <c r="D2155" i="7"/>
  <c r="D2143" i="7"/>
  <c r="D2142" i="7"/>
  <c r="D2141" i="7"/>
  <c r="D2140" i="7"/>
  <c r="D2134" i="7"/>
  <c r="D2132" i="7"/>
  <c r="D2129" i="7"/>
  <c r="D2128" i="7"/>
  <c r="D2127" i="7"/>
  <c r="D2126" i="7"/>
  <c r="D2125" i="7"/>
  <c r="D2119" i="7"/>
  <c r="D2118" i="7"/>
  <c r="D2113" i="7"/>
  <c r="D2112" i="7"/>
  <c r="D2111" i="7"/>
  <c r="D2110" i="7"/>
  <c r="D2104" i="7"/>
  <c r="D2103" i="7"/>
  <c r="D2102" i="7"/>
  <c r="D2101" i="7"/>
  <c r="D2099" i="7"/>
  <c r="D2097" i="7"/>
  <c r="D2096" i="7"/>
  <c r="D2095" i="7"/>
  <c r="D2089" i="7"/>
  <c r="D2088" i="7"/>
  <c r="D2087" i="7"/>
  <c r="D2084" i="7"/>
  <c r="D2083" i="7"/>
  <c r="D2082" i="7"/>
  <c r="D2081" i="7"/>
  <c r="D2080" i="7"/>
  <c r="D2074" i="7"/>
  <c r="D2073" i="7"/>
  <c r="D2072" i="7"/>
  <c r="D2071" i="7"/>
  <c r="D2069" i="7"/>
  <c r="D2066" i="7"/>
  <c r="D2065" i="7"/>
  <c r="D1622" i="7"/>
  <c r="D1621" i="7"/>
  <c r="D1620" i="7"/>
  <c r="D1619" i="7"/>
  <c r="D1617" i="7"/>
  <c r="D1616" i="7"/>
  <c r="D1615" i="7"/>
  <c r="D1614" i="7"/>
  <c r="D1613" i="7"/>
  <c r="D1612" i="7"/>
  <c r="D1610" i="7"/>
  <c r="H1761" i="7"/>
  <c r="D1761" i="7" s="1"/>
  <c r="H1851" i="7"/>
  <c r="D1851" i="7" s="1"/>
  <c r="D1460" i="7"/>
  <c r="J1383" i="7" l="1"/>
  <c r="K1383" i="7" s="1"/>
  <c r="M1382" i="7"/>
  <c r="I1382" i="7" s="1"/>
  <c r="K1385" i="7"/>
  <c r="G1383" i="7"/>
  <c r="F1382" i="7"/>
  <c r="O212" i="7"/>
  <c r="P1382" i="7"/>
  <c r="O1383" i="7"/>
  <c r="N1382" i="7"/>
  <c r="J1382" i="7" s="1"/>
  <c r="H1849" i="7"/>
  <c r="D1849" i="7" s="1"/>
  <c r="H2815" i="7"/>
  <c r="O1381" i="7"/>
  <c r="G1381" i="7"/>
  <c r="P1381" i="7"/>
  <c r="O1380" i="7"/>
  <c r="G1380" i="7"/>
  <c r="P1380" i="7"/>
  <c r="O1379" i="7"/>
  <c r="G1379" i="7"/>
  <c r="P1379" i="7"/>
  <c r="O1378" i="7"/>
  <c r="G1378" i="7"/>
  <c r="P1378" i="7"/>
  <c r="N1377" i="7"/>
  <c r="M1377" i="7"/>
  <c r="L1377" i="7"/>
  <c r="H1377" i="7"/>
  <c r="F1377" i="7"/>
  <c r="J1377" i="7" s="1"/>
  <c r="E1377" i="7"/>
  <c r="I1377" i="7" s="1"/>
  <c r="O1376" i="7"/>
  <c r="G1376" i="7"/>
  <c r="P1376" i="7"/>
  <c r="P1375" i="7"/>
  <c r="O1374" i="7"/>
  <c r="G1374" i="7"/>
  <c r="P1374" i="7"/>
  <c r="O1373" i="7"/>
  <c r="G1373" i="7"/>
  <c r="P1373" i="7"/>
  <c r="O1372" i="7"/>
  <c r="G1372" i="7"/>
  <c r="P1372" i="7"/>
  <c r="P1371" i="7"/>
  <c r="N1370" i="7"/>
  <c r="M1370" i="7"/>
  <c r="L1370" i="7"/>
  <c r="F1370" i="7"/>
  <c r="E1370" i="7"/>
  <c r="E1368" i="7" s="1"/>
  <c r="P1369" i="7"/>
  <c r="O1171" i="7"/>
  <c r="G1171" i="7"/>
  <c r="P1171" i="7"/>
  <c r="O1170" i="7"/>
  <c r="G1170" i="7"/>
  <c r="P1170" i="7"/>
  <c r="O1169" i="7"/>
  <c r="G1169" i="7"/>
  <c r="P1169" i="7"/>
  <c r="O1168" i="7"/>
  <c r="G1168" i="7"/>
  <c r="P1168" i="7"/>
  <c r="N1167" i="7"/>
  <c r="N1157" i="7" s="1"/>
  <c r="M1167" i="7"/>
  <c r="M1157" i="7" s="1"/>
  <c r="L1167" i="7"/>
  <c r="H1167" i="7"/>
  <c r="F1167" i="7"/>
  <c r="J1167" i="7" s="1"/>
  <c r="E1167" i="7"/>
  <c r="I1167" i="7" s="1"/>
  <c r="O1166" i="7"/>
  <c r="G1166" i="7"/>
  <c r="P1166" i="7"/>
  <c r="G1165" i="7"/>
  <c r="P1165" i="7"/>
  <c r="G1164" i="7"/>
  <c r="P1164" i="7"/>
  <c r="G1163" i="7"/>
  <c r="P1163" i="7"/>
  <c r="G1162" i="7"/>
  <c r="P1162" i="7"/>
  <c r="P1161" i="7"/>
  <c r="L1160" i="7"/>
  <c r="D1160" i="7" s="1"/>
  <c r="F1160" i="7"/>
  <c r="E1160" i="7"/>
  <c r="P1159" i="7"/>
  <c r="L1145" i="7"/>
  <c r="D1145" i="7" s="1"/>
  <c r="L1130" i="7"/>
  <c r="D1130" i="7" s="1"/>
  <c r="O1156" i="7"/>
  <c r="G1156" i="7"/>
  <c r="P1156" i="7"/>
  <c r="O1155" i="7"/>
  <c r="G1155" i="7"/>
  <c r="P1155" i="7"/>
  <c r="O1154" i="7"/>
  <c r="G1154" i="7"/>
  <c r="P1154" i="7"/>
  <c r="O1153" i="7"/>
  <c r="G1153" i="7"/>
  <c r="P1153" i="7"/>
  <c r="N1152" i="7"/>
  <c r="M1152" i="7"/>
  <c r="M1142" i="7" s="1"/>
  <c r="L1152" i="7"/>
  <c r="H1152" i="7"/>
  <c r="F1152" i="7"/>
  <c r="E1152" i="7"/>
  <c r="I1152" i="7" s="1"/>
  <c r="O1151" i="7"/>
  <c r="G1151" i="7"/>
  <c r="P1151" i="7"/>
  <c r="P1150" i="7"/>
  <c r="G1149" i="7"/>
  <c r="P1149" i="7"/>
  <c r="P1148" i="7"/>
  <c r="P1147" i="7"/>
  <c r="P1146" i="7"/>
  <c r="P1144" i="7"/>
  <c r="E1143" i="7"/>
  <c r="L742" i="7"/>
  <c r="D742" i="7" s="1"/>
  <c r="H323" i="7"/>
  <c r="D323" i="7" s="1"/>
  <c r="H307" i="7"/>
  <c r="D307" i="7" s="1"/>
  <c r="D1152" i="7" l="1"/>
  <c r="D1167" i="7"/>
  <c r="P1167" i="7" s="1"/>
  <c r="D1377" i="7"/>
  <c r="L1368" i="7"/>
  <c r="D1368" i="7" s="1"/>
  <c r="P1368" i="7" s="1"/>
  <c r="D1370" i="7"/>
  <c r="O1382" i="7"/>
  <c r="K1382" i="7"/>
  <c r="G1382" i="7"/>
  <c r="F1158" i="7"/>
  <c r="M1368" i="7"/>
  <c r="M1367" i="7" s="1"/>
  <c r="P1152" i="7"/>
  <c r="K1377" i="7"/>
  <c r="O1157" i="7"/>
  <c r="G1370" i="7"/>
  <c r="P1377" i="7"/>
  <c r="P1370" i="7"/>
  <c r="O1152" i="7"/>
  <c r="L1128" i="7"/>
  <c r="D1128" i="7" s="1"/>
  <c r="L1143" i="7"/>
  <c r="G1377" i="7"/>
  <c r="O1377" i="7"/>
  <c r="O1370" i="7"/>
  <c r="E1367" i="7"/>
  <c r="F1368" i="7"/>
  <c r="N1368" i="7"/>
  <c r="H321" i="7"/>
  <c r="D321" i="7" s="1"/>
  <c r="F1143" i="7"/>
  <c r="K1166" i="7"/>
  <c r="K1168" i="7"/>
  <c r="K1169" i="7"/>
  <c r="K1170" i="7"/>
  <c r="K1171" i="7"/>
  <c r="P1160" i="7"/>
  <c r="G1160" i="7"/>
  <c r="G1167" i="7"/>
  <c r="K1167" i="7"/>
  <c r="O1167" i="7"/>
  <c r="E1158" i="7"/>
  <c r="L1158" i="7"/>
  <c r="D1158" i="7" s="1"/>
  <c r="K1151" i="7"/>
  <c r="N1142" i="7"/>
  <c r="P1145" i="7"/>
  <c r="E1142" i="7"/>
  <c r="K1153" i="7"/>
  <c r="K1154" i="7"/>
  <c r="K1155" i="7"/>
  <c r="K1156" i="7"/>
  <c r="G1152" i="7"/>
  <c r="K1152" i="7"/>
  <c r="L1367" i="7" l="1"/>
  <c r="D1367" i="7" s="1"/>
  <c r="D1143" i="7"/>
  <c r="P1143" i="7" s="1"/>
  <c r="O1142" i="7"/>
  <c r="F1157" i="7"/>
  <c r="G1158" i="7"/>
  <c r="F1142" i="7"/>
  <c r="G1143" i="7"/>
  <c r="H320" i="7"/>
  <c r="D320" i="7" s="1"/>
  <c r="P1367" i="7"/>
  <c r="L1142" i="7"/>
  <c r="O1368" i="7"/>
  <c r="N1367" i="7"/>
  <c r="G1368" i="7"/>
  <c r="F1367" i="7"/>
  <c r="P1158" i="7"/>
  <c r="L1157" i="7"/>
  <c r="D1157" i="7" s="1"/>
  <c r="E1157" i="7"/>
  <c r="D1142" i="7" l="1"/>
  <c r="P1142" i="7" s="1"/>
  <c r="G1142" i="7"/>
  <c r="G1367" i="7"/>
  <c r="O1367" i="7"/>
  <c r="P1157" i="7"/>
  <c r="G1157" i="7"/>
  <c r="H2894" i="7" l="1"/>
  <c r="D2894" i="7" s="1"/>
  <c r="O2049" i="7" l="1"/>
  <c r="H2704" i="7" l="1"/>
  <c r="D2704" i="7" s="1"/>
  <c r="G1411" i="7" l="1"/>
  <c r="G2844" i="7" l="1"/>
  <c r="F2810" i="7" l="1"/>
  <c r="J2810" i="7" s="1"/>
  <c r="G2812" i="7"/>
  <c r="G2808" i="7"/>
  <c r="G2809" i="7"/>
  <c r="F2765" i="7"/>
  <c r="J2765" i="7" s="1"/>
  <c r="G2549" i="7"/>
  <c r="G2548" i="7"/>
  <c r="G2535" i="7"/>
  <c r="G2536" i="7"/>
  <c r="G2537" i="7"/>
  <c r="O2411" i="7"/>
  <c r="N2394" i="7"/>
  <c r="N2392" i="7" l="1"/>
  <c r="K1402" i="7"/>
  <c r="K1403" i="7"/>
  <c r="K1405" i="7"/>
  <c r="K1406" i="7"/>
  <c r="K1409" i="7"/>
  <c r="F919" i="7"/>
  <c r="J919" i="7" s="1"/>
  <c r="G327" i="7" l="1"/>
  <c r="G328" i="7"/>
  <c r="K2844" i="7" l="1"/>
  <c r="K2812" i="7"/>
  <c r="K2809" i="7"/>
  <c r="K2808" i="7"/>
  <c r="K2708" i="7"/>
  <c r="K2537" i="7"/>
  <c r="K2536" i="7"/>
  <c r="K2535" i="7"/>
  <c r="K2479" i="7"/>
  <c r="K2298" i="7"/>
  <c r="K1899" i="7"/>
  <c r="K1898" i="7"/>
  <c r="K1632" i="7"/>
  <c r="K328" i="7"/>
  <c r="K327" i="7"/>
  <c r="M2546" i="7"/>
  <c r="M2394" i="7"/>
  <c r="M2392" i="7" l="1"/>
  <c r="M2544" i="7"/>
  <c r="O1871" i="7"/>
  <c r="O1869" i="7"/>
  <c r="O1868" i="7"/>
  <c r="O1866" i="7"/>
  <c r="E2810" i="7"/>
  <c r="I2810" i="7" s="1"/>
  <c r="M2543" i="7" l="1"/>
  <c r="O1864" i="7"/>
  <c r="K825" i="7"/>
  <c r="G2810" i="7"/>
  <c r="K2810" i="7"/>
  <c r="E2546" i="7"/>
  <c r="I2546" i="7" s="1"/>
  <c r="O2375" i="7"/>
  <c r="K2375" i="7"/>
  <c r="G2375" i="7"/>
  <c r="P2375" i="7"/>
  <c r="O2374" i="7"/>
  <c r="K2374" i="7"/>
  <c r="G2374" i="7"/>
  <c r="P2374" i="7"/>
  <c r="G2373" i="7"/>
  <c r="P2373" i="7"/>
  <c r="P2372" i="7"/>
  <c r="H2371" i="7"/>
  <c r="D2371" i="7" s="1"/>
  <c r="F2371" i="7"/>
  <c r="J2371" i="7" s="1"/>
  <c r="E2371" i="7"/>
  <c r="I2371" i="7" s="1"/>
  <c r="P2370" i="7"/>
  <c r="G2369" i="7"/>
  <c r="P2369" i="7"/>
  <c r="G2368" i="7"/>
  <c r="P2368" i="7"/>
  <c r="G2367" i="7"/>
  <c r="P2367" i="7"/>
  <c r="G2366" i="7"/>
  <c r="P2366" i="7"/>
  <c r="P2365" i="7"/>
  <c r="H2364" i="7"/>
  <c r="D2364" i="7" s="1"/>
  <c r="F2364" i="7"/>
  <c r="J2364" i="7" s="1"/>
  <c r="E2364" i="7"/>
  <c r="I2364" i="7" s="1"/>
  <c r="P2363" i="7"/>
  <c r="E2362" i="7"/>
  <c r="I2362" i="7" s="1"/>
  <c r="M2361" i="7"/>
  <c r="L2361" i="7"/>
  <c r="G2330" i="7"/>
  <c r="P2330" i="7"/>
  <c r="P2329" i="7"/>
  <c r="G2328" i="7"/>
  <c r="P2328" i="7"/>
  <c r="P2327" i="7"/>
  <c r="L2326" i="7"/>
  <c r="H2326" i="7"/>
  <c r="F2326" i="7"/>
  <c r="J2326" i="7" s="1"/>
  <c r="E2326" i="7"/>
  <c r="I2326" i="7" s="1"/>
  <c r="G2325" i="7"/>
  <c r="P2325" i="7"/>
  <c r="G2324" i="7"/>
  <c r="P2324" i="7"/>
  <c r="G2323" i="7"/>
  <c r="P2323" i="7"/>
  <c r="G2322" i="7"/>
  <c r="P2322" i="7"/>
  <c r="G2321" i="7"/>
  <c r="P2321" i="7"/>
  <c r="P2320" i="7"/>
  <c r="E2319" i="7"/>
  <c r="I2319" i="7" s="1"/>
  <c r="P2318" i="7"/>
  <c r="O334" i="7"/>
  <c r="G334" i="7"/>
  <c r="P334" i="7"/>
  <c r="P333" i="7"/>
  <c r="G332" i="7"/>
  <c r="P332" i="7"/>
  <c r="P331" i="7"/>
  <c r="E330" i="7"/>
  <c r="I330" i="7" s="1"/>
  <c r="O329" i="7"/>
  <c r="G329" i="7"/>
  <c r="P329" i="7"/>
  <c r="P328" i="7"/>
  <c r="O327" i="7"/>
  <c r="P327" i="7"/>
  <c r="G326" i="7"/>
  <c r="P326" i="7"/>
  <c r="G325" i="7"/>
  <c r="P325" i="7"/>
  <c r="P324" i="7"/>
  <c r="F323" i="7"/>
  <c r="J323" i="7" s="1"/>
  <c r="E323" i="7"/>
  <c r="I323" i="7" s="1"/>
  <c r="P322" i="7"/>
  <c r="E2317" i="7" l="1"/>
  <c r="I2317" i="7" s="1"/>
  <c r="D2326" i="7"/>
  <c r="F2316" i="7"/>
  <c r="J2316" i="7" s="1"/>
  <c r="P2326" i="7"/>
  <c r="P2364" i="7"/>
  <c r="H2362" i="7"/>
  <c r="D2362" i="7" s="1"/>
  <c r="E2544" i="7"/>
  <c r="I2544" i="7" s="1"/>
  <c r="K2546" i="7"/>
  <c r="G2546" i="7"/>
  <c r="E2316" i="7"/>
  <c r="I2316" i="7" s="1"/>
  <c r="F321" i="7"/>
  <c r="J321" i="7" s="1"/>
  <c r="G2319" i="7"/>
  <c r="K2319" i="7"/>
  <c r="K2366" i="7"/>
  <c r="K2368" i="7"/>
  <c r="P2371" i="7"/>
  <c r="F2362" i="7"/>
  <c r="J2362" i="7" s="1"/>
  <c r="K2367" i="7"/>
  <c r="K2369" i="7"/>
  <c r="K2373" i="7"/>
  <c r="G2364" i="7"/>
  <c r="K2364" i="7"/>
  <c r="G2371" i="7"/>
  <c r="K2371" i="7"/>
  <c r="E2361" i="7"/>
  <c r="I2361" i="7" s="1"/>
  <c r="K2328" i="7"/>
  <c r="K2325" i="7"/>
  <c r="P2319" i="7"/>
  <c r="K2321" i="7"/>
  <c r="K2322" i="7"/>
  <c r="K2323" i="7"/>
  <c r="K2324" i="7"/>
  <c r="K2330" i="7"/>
  <c r="G2326" i="7"/>
  <c r="K2326" i="7"/>
  <c r="K329" i="7"/>
  <c r="K334" i="7"/>
  <c r="P323" i="7"/>
  <c r="P330" i="7"/>
  <c r="G330" i="7"/>
  <c r="K326" i="7"/>
  <c r="K325" i="7"/>
  <c r="K332" i="7"/>
  <c r="E321" i="7"/>
  <c r="I321" i="7" s="1"/>
  <c r="G323" i="7"/>
  <c r="K323" i="7"/>
  <c r="K330" i="7"/>
  <c r="P2472" i="7"/>
  <c r="O2549" i="7"/>
  <c r="O2548" i="7"/>
  <c r="O2546" i="7"/>
  <c r="O2544" i="7"/>
  <c r="O2543" i="7"/>
  <c r="H2477" i="7"/>
  <c r="P2457" i="7"/>
  <c r="P2418" i="7"/>
  <c r="P2414" i="7"/>
  <c r="P2413" i="7"/>
  <c r="P2412" i="7"/>
  <c r="P2411" i="7"/>
  <c r="P2404" i="7"/>
  <c r="P2402" i="7"/>
  <c r="P2400" i="7"/>
  <c r="P2399" i="7"/>
  <c r="P2398" i="7"/>
  <c r="P2397" i="7"/>
  <c r="P2396" i="7"/>
  <c r="P2390" i="7"/>
  <c r="P2389" i="7"/>
  <c r="P2388" i="7"/>
  <c r="P2387" i="7"/>
  <c r="P2384" i="7"/>
  <c r="P2383" i="7"/>
  <c r="P2382" i="7"/>
  <c r="P2381" i="7"/>
  <c r="P2378" i="7"/>
  <c r="P2360" i="7"/>
  <c r="P2359" i="7"/>
  <c r="P2358" i="7"/>
  <c r="P2355" i="7"/>
  <c r="P2354" i="7"/>
  <c r="P2353" i="7"/>
  <c r="P2352" i="7"/>
  <c r="P2351" i="7"/>
  <c r="P2344" i="7"/>
  <c r="P2343" i="7"/>
  <c r="P2342" i="7"/>
  <c r="P2340" i="7"/>
  <c r="P2339" i="7"/>
  <c r="P2338" i="7"/>
  <c r="P2337" i="7"/>
  <c r="P2336" i="7"/>
  <c r="P2315" i="7"/>
  <c r="P2314" i="7"/>
  <c r="P2313" i="7"/>
  <c r="P2312" i="7"/>
  <c r="P2310" i="7"/>
  <c r="P2309" i="7"/>
  <c r="P2308" i="7"/>
  <c r="P2307" i="7"/>
  <c r="P2306" i="7"/>
  <c r="P2300" i="7"/>
  <c r="P2299" i="7"/>
  <c r="P2298" i="7"/>
  <c r="P2297" i="7"/>
  <c r="P2295" i="7"/>
  <c r="P2294" i="7"/>
  <c r="P2293" i="7"/>
  <c r="P2292" i="7"/>
  <c r="P2291" i="7"/>
  <c r="O2418" i="7"/>
  <c r="O2416" i="7"/>
  <c r="O2415" i="7"/>
  <c r="O2414" i="7"/>
  <c r="O2392" i="7"/>
  <c r="O2394" i="7"/>
  <c r="O2396" i="7"/>
  <c r="O2397" i="7"/>
  <c r="H2379" i="7"/>
  <c r="D2379" i="7" s="1"/>
  <c r="L2394" i="7"/>
  <c r="D2394" i="7" s="1"/>
  <c r="G2465" i="7"/>
  <c r="P2465" i="7"/>
  <c r="G2463" i="7"/>
  <c r="F2461" i="7"/>
  <c r="J2461" i="7" s="1"/>
  <c r="E2461" i="7"/>
  <c r="I2461" i="7" s="1"/>
  <c r="G2460" i="7"/>
  <c r="P2460" i="7"/>
  <c r="G2459" i="7"/>
  <c r="P2459" i="7"/>
  <c r="G2458" i="7"/>
  <c r="P2458" i="7"/>
  <c r="G2457" i="7"/>
  <c r="P2456" i="7"/>
  <c r="K2456" i="7"/>
  <c r="G2456" i="7"/>
  <c r="P2455" i="7"/>
  <c r="H2454" i="7"/>
  <c r="D2454" i="7" s="1"/>
  <c r="F2454" i="7"/>
  <c r="J2454" i="7" s="1"/>
  <c r="E2454" i="7"/>
  <c r="I2454" i="7" s="1"/>
  <c r="P2453" i="7"/>
  <c r="E2452" i="7"/>
  <c r="I2452" i="7" s="1"/>
  <c r="G2420" i="7"/>
  <c r="P2420" i="7"/>
  <c r="P2419" i="7"/>
  <c r="G2418" i="7"/>
  <c r="P2417" i="7"/>
  <c r="F2416" i="7"/>
  <c r="J2416" i="7" s="1"/>
  <c r="E2416" i="7"/>
  <c r="I2416" i="7" s="1"/>
  <c r="P2415" i="7"/>
  <c r="G2415" i="7"/>
  <c r="G2414" i="7"/>
  <c r="O2413" i="7"/>
  <c r="G2413" i="7"/>
  <c r="O2412" i="7"/>
  <c r="G2412" i="7"/>
  <c r="G2411" i="7"/>
  <c r="P2410" i="7"/>
  <c r="N2409" i="7"/>
  <c r="N2407" i="7" s="1"/>
  <c r="M2409" i="7"/>
  <c r="L2409" i="7"/>
  <c r="D2409" i="7" s="1"/>
  <c r="F2409" i="7"/>
  <c r="E2409" i="7"/>
  <c r="P2408" i="7"/>
  <c r="P2405" i="7"/>
  <c r="O2403" i="7"/>
  <c r="G2403" i="7"/>
  <c r="P2403" i="7"/>
  <c r="N2401" i="7"/>
  <c r="N2391" i="7" s="1"/>
  <c r="M2401" i="7"/>
  <c r="M2391" i="7" s="1"/>
  <c r="L2401" i="7"/>
  <c r="D2401" i="7" s="1"/>
  <c r="F2401" i="7"/>
  <c r="E2401" i="7"/>
  <c r="O2400" i="7"/>
  <c r="G2400" i="7"/>
  <c r="O2399" i="7"/>
  <c r="G2399" i="7"/>
  <c r="G2397" i="7"/>
  <c r="G2396" i="7"/>
  <c r="P2395" i="7"/>
  <c r="F2394" i="7"/>
  <c r="J2394" i="7" s="1"/>
  <c r="E2394" i="7"/>
  <c r="I2394" i="7" s="1"/>
  <c r="P2393" i="7"/>
  <c r="O2390" i="7"/>
  <c r="G2390" i="7"/>
  <c r="O2389" i="7"/>
  <c r="G2389" i="7"/>
  <c r="O2388" i="7"/>
  <c r="G2388" i="7"/>
  <c r="N2386" i="7"/>
  <c r="M2386" i="7"/>
  <c r="L2386" i="7"/>
  <c r="H2386" i="7"/>
  <c r="F2386" i="7"/>
  <c r="J2386" i="7" s="1"/>
  <c r="E2386" i="7"/>
  <c r="I2386" i="7" s="1"/>
  <c r="P2385" i="7"/>
  <c r="G2383" i="7"/>
  <c r="G2382" i="7"/>
  <c r="G2381" i="7"/>
  <c r="P2380" i="7"/>
  <c r="F2379" i="7"/>
  <c r="J2379" i="7" s="1"/>
  <c r="E2379" i="7"/>
  <c r="I2379" i="7" s="1"/>
  <c r="G2358" i="7"/>
  <c r="P2357" i="7"/>
  <c r="H2356" i="7"/>
  <c r="D2356" i="7" s="1"/>
  <c r="F2356" i="7"/>
  <c r="J2356" i="7" s="1"/>
  <c r="E2356" i="7"/>
  <c r="I2356" i="7" s="1"/>
  <c r="G2354" i="7"/>
  <c r="G2353" i="7"/>
  <c r="G2352" i="7"/>
  <c r="G2351" i="7"/>
  <c r="P2350" i="7"/>
  <c r="M2346" i="7"/>
  <c r="H2349" i="7"/>
  <c r="D2349" i="7" s="1"/>
  <c r="F2349" i="7"/>
  <c r="J2349" i="7" s="1"/>
  <c r="E2349" i="7"/>
  <c r="I2349" i="7" s="1"/>
  <c r="P2348" i="7"/>
  <c r="L2346" i="7"/>
  <c r="G2345" i="7"/>
  <c r="P2345" i="7"/>
  <c r="G2344" i="7"/>
  <c r="G2343" i="7"/>
  <c r="F2341" i="7"/>
  <c r="J2341" i="7" s="1"/>
  <c r="E2341" i="7"/>
  <c r="I2341" i="7" s="1"/>
  <c r="G2340" i="7"/>
  <c r="G2339" i="7"/>
  <c r="G2338" i="7"/>
  <c r="G2337" i="7"/>
  <c r="K2336" i="7"/>
  <c r="G2336" i="7"/>
  <c r="P2335" i="7"/>
  <c r="H2334" i="7"/>
  <c r="D2334" i="7" s="1"/>
  <c r="F2334" i="7"/>
  <c r="J2334" i="7" s="1"/>
  <c r="E2334" i="7"/>
  <c r="I2334" i="7" s="1"/>
  <c r="P2333" i="7"/>
  <c r="G2315" i="7"/>
  <c r="G2313" i="7"/>
  <c r="F2311" i="7"/>
  <c r="J2311" i="7" s="1"/>
  <c r="E2311" i="7"/>
  <c r="I2311" i="7" s="1"/>
  <c r="G2310" i="7"/>
  <c r="G2309" i="7"/>
  <c r="G2308" i="7"/>
  <c r="G2307" i="7"/>
  <c r="G2306" i="7"/>
  <c r="P2305" i="7"/>
  <c r="H2304" i="7"/>
  <c r="D2304" i="7" s="1"/>
  <c r="F2304" i="7"/>
  <c r="J2304" i="7" s="1"/>
  <c r="E2304" i="7"/>
  <c r="I2304" i="7" s="1"/>
  <c r="P2303" i="7"/>
  <c r="G2298" i="7"/>
  <c r="F2296" i="7"/>
  <c r="J2296" i="7" s="1"/>
  <c r="E2296" i="7"/>
  <c r="I2296" i="7" s="1"/>
  <c r="K2295" i="7"/>
  <c r="G2295" i="7"/>
  <c r="K2294" i="7"/>
  <c r="G2294" i="7"/>
  <c r="G2292" i="7"/>
  <c r="G2291" i="7"/>
  <c r="P2290" i="7"/>
  <c r="H2289" i="7"/>
  <c r="D2289" i="7" s="1"/>
  <c r="F2289" i="7"/>
  <c r="J2289" i="7" s="1"/>
  <c r="E2289" i="7"/>
  <c r="I2289" i="7" s="1"/>
  <c r="P2288" i="7"/>
  <c r="E2287" i="7"/>
  <c r="I2287" i="7" s="1"/>
  <c r="P2469" i="7"/>
  <c r="E2470" i="7"/>
  <c r="I2470" i="7" s="1"/>
  <c r="F2470" i="7"/>
  <c r="J2470" i="7" s="1"/>
  <c r="H2470" i="7"/>
  <c r="D2470" i="7" s="1"/>
  <c r="P2471" i="7"/>
  <c r="O1900" i="7"/>
  <c r="E2332" i="7" l="1"/>
  <c r="I2332" i="7" s="1"/>
  <c r="J2401" i="7"/>
  <c r="I2401" i="7"/>
  <c r="D2386" i="7"/>
  <c r="P2386" i="7" s="1"/>
  <c r="K2416" i="7"/>
  <c r="K2544" i="7"/>
  <c r="K2394" i="7"/>
  <c r="G2544" i="7"/>
  <c r="F2407" i="7"/>
  <c r="F2406" i="7" s="1"/>
  <c r="M2407" i="7"/>
  <c r="O2407" i="7" s="1"/>
  <c r="P2416" i="7"/>
  <c r="P2311" i="7"/>
  <c r="K2296" i="7"/>
  <c r="P2379" i="7"/>
  <c r="H2377" i="7"/>
  <c r="D2377" i="7" s="1"/>
  <c r="P2316" i="7"/>
  <c r="E2347" i="7"/>
  <c r="I2347" i="7" s="1"/>
  <c r="F320" i="7"/>
  <c r="J320" i="7" s="1"/>
  <c r="G321" i="7"/>
  <c r="K321" i="7"/>
  <c r="F2468" i="7"/>
  <c r="J2468" i="7" s="1"/>
  <c r="G2317" i="7"/>
  <c r="K2317" i="7"/>
  <c r="P2362" i="7"/>
  <c r="H2361" i="7"/>
  <c r="D2361" i="7" s="1"/>
  <c r="K2362" i="7"/>
  <c r="F2361" i="7"/>
  <c r="J2361" i="7" s="1"/>
  <c r="G2362" i="7"/>
  <c r="G2334" i="7"/>
  <c r="P2317" i="7"/>
  <c r="L2407" i="7"/>
  <c r="D2407" i="7" s="1"/>
  <c r="E2377" i="7"/>
  <c r="I2377" i="7" s="1"/>
  <c r="L2392" i="7"/>
  <c r="D2392" i="7" s="1"/>
  <c r="E2286" i="7"/>
  <c r="I2286" i="7" s="1"/>
  <c r="P2341" i="7"/>
  <c r="G2386" i="7"/>
  <c r="O2386" i="7"/>
  <c r="E2468" i="7"/>
  <c r="I2468" i="7" s="1"/>
  <c r="H2287" i="7"/>
  <c r="D2287" i="7" s="1"/>
  <c r="P2289" i="7"/>
  <c r="F2302" i="7"/>
  <c r="J2302" i="7" s="1"/>
  <c r="P321" i="7"/>
  <c r="P2304" i="7"/>
  <c r="K2352" i="7"/>
  <c r="K2354" i="7"/>
  <c r="P2334" i="7"/>
  <c r="E320" i="7"/>
  <c r="I320" i="7" s="1"/>
  <c r="K2306" i="7"/>
  <c r="K2388" i="7"/>
  <c r="K2389" i="7"/>
  <c r="K2390" i="7"/>
  <c r="K2353" i="7"/>
  <c r="K2420" i="7"/>
  <c r="O2391" i="7"/>
  <c r="K2315" i="7"/>
  <c r="P2296" i="7"/>
  <c r="H2332" i="7"/>
  <c r="D2332" i="7" s="1"/>
  <c r="H2468" i="7"/>
  <c r="D2468" i="7" s="1"/>
  <c r="G2470" i="7"/>
  <c r="G2289" i="7"/>
  <c r="G2296" i="7"/>
  <c r="E2302" i="7"/>
  <c r="I2302" i="7" s="1"/>
  <c r="H2302" i="7"/>
  <c r="D2302" i="7" s="1"/>
  <c r="K2309" i="7"/>
  <c r="K2310" i="7"/>
  <c r="K2358" i="7"/>
  <c r="K2381" i="7"/>
  <c r="F2392" i="7"/>
  <c r="J2392" i="7" s="1"/>
  <c r="K2311" i="7"/>
  <c r="H2347" i="7"/>
  <c r="D2347" i="7" s="1"/>
  <c r="P2349" i="7"/>
  <c r="P2409" i="7"/>
  <c r="E2451" i="7"/>
  <c r="I2451" i="7" s="1"/>
  <c r="P2356" i="7"/>
  <c r="E2407" i="7"/>
  <c r="G2454" i="7"/>
  <c r="F2452" i="7"/>
  <c r="J2452" i="7" s="1"/>
  <c r="K2291" i="7"/>
  <c r="K2292" i="7"/>
  <c r="K2307" i="7"/>
  <c r="K2313" i="7"/>
  <c r="K2337" i="7"/>
  <c r="K2338" i="7"/>
  <c r="K2339" i="7"/>
  <c r="K2343" i="7"/>
  <c r="K2344" i="7"/>
  <c r="K2345" i="7"/>
  <c r="K2351" i="7"/>
  <c r="G2356" i="7"/>
  <c r="K2382" i="7"/>
  <c r="K2383" i="7"/>
  <c r="P2401" i="7"/>
  <c r="G2409" i="7"/>
  <c r="O2409" i="7"/>
  <c r="K2457" i="7"/>
  <c r="K2458" i="7"/>
  <c r="K2459" i="7"/>
  <c r="K2460" i="7"/>
  <c r="K2463" i="7"/>
  <c r="K2465" i="7"/>
  <c r="G2401" i="7"/>
  <c r="O2401" i="7"/>
  <c r="P2394" i="7"/>
  <c r="E2392" i="7"/>
  <c r="I2392" i="7" s="1"/>
  <c r="G2394" i="7"/>
  <c r="N2406" i="7"/>
  <c r="G2416" i="7"/>
  <c r="P2454" i="7"/>
  <c r="H2452" i="7"/>
  <c r="D2452" i="7" s="1"/>
  <c r="K2454" i="7"/>
  <c r="G2461" i="7"/>
  <c r="K2461" i="7"/>
  <c r="K2289" i="7"/>
  <c r="G2304" i="7"/>
  <c r="K2304" i="7"/>
  <c r="K2334" i="7"/>
  <c r="G2341" i="7"/>
  <c r="K2341" i="7"/>
  <c r="G2349" i="7"/>
  <c r="F2347" i="7"/>
  <c r="J2347" i="7" s="1"/>
  <c r="K2356" i="7"/>
  <c r="G2379" i="7"/>
  <c r="F2377" i="7"/>
  <c r="J2377" i="7" s="1"/>
  <c r="K2379" i="7"/>
  <c r="K2386" i="7"/>
  <c r="F2287" i="7"/>
  <c r="J2287" i="7" s="1"/>
  <c r="K2308" i="7"/>
  <c r="G2311" i="7"/>
  <c r="E2331" i="7"/>
  <c r="I2331" i="7" s="1"/>
  <c r="F2332" i="7"/>
  <c r="J2332" i="7" s="1"/>
  <c r="K2470" i="7"/>
  <c r="P2470" i="7"/>
  <c r="K2392" i="7" l="1"/>
  <c r="N2285" i="7"/>
  <c r="K2401" i="7"/>
  <c r="G2407" i="7"/>
  <c r="K2347" i="7"/>
  <c r="E2346" i="7"/>
  <c r="I2346" i="7" s="1"/>
  <c r="K2316" i="7"/>
  <c r="M2406" i="7"/>
  <c r="H2376" i="7"/>
  <c r="D2376" i="7" s="1"/>
  <c r="G2316" i="7"/>
  <c r="P2287" i="7"/>
  <c r="L2391" i="7"/>
  <c r="D2391" i="7" s="1"/>
  <c r="P2392" i="7"/>
  <c r="P2361" i="7"/>
  <c r="E2376" i="7"/>
  <c r="I2376" i="7" s="1"/>
  <c r="K2468" i="7"/>
  <c r="F2451" i="7"/>
  <c r="J2451" i="7" s="1"/>
  <c r="F2391" i="7"/>
  <c r="J2391" i="7" s="1"/>
  <c r="K2452" i="7"/>
  <c r="G2361" i="7"/>
  <c r="K2361" i="7"/>
  <c r="L2406" i="7"/>
  <c r="P2377" i="7"/>
  <c r="G2302" i="7"/>
  <c r="F2301" i="7"/>
  <c r="J2301" i="7" s="1"/>
  <c r="G320" i="7"/>
  <c r="P320" i="7"/>
  <c r="H2467" i="7"/>
  <c r="P2468" i="7"/>
  <c r="G2468" i="7"/>
  <c r="H2286" i="7"/>
  <c r="D2286" i="7" s="1"/>
  <c r="H2331" i="7"/>
  <c r="P2332" i="7"/>
  <c r="K320" i="7"/>
  <c r="E2301" i="7"/>
  <c r="I2301" i="7" s="1"/>
  <c r="K2302" i="7"/>
  <c r="G2452" i="7"/>
  <c r="P2302" i="7"/>
  <c r="H2301" i="7"/>
  <c r="D2301" i="7" s="1"/>
  <c r="P2407" i="7"/>
  <c r="E2406" i="7"/>
  <c r="P2347" i="7"/>
  <c r="H2346" i="7"/>
  <c r="D2346" i="7" s="1"/>
  <c r="H2451" i="7"/>
  <c r="D2451" i="7" s="1"/>
  <c r="P2452" i="7"/>
  <c r="E2391" i="7"/>
  <c r="I2391" i="7" s="1"/>
  <c r="G2392" i="7"/>
  <c r="G2332" i="7"/>
  <c r="F2331" i="7"/>
  <c r="J2331" i="7" s="1"/>
  <c r="K2332" i="7"/>
  <c r="K2287" i="7"/>
  <c r="G2287" i="7"/>
  <c r="F2286" i="7"/>
  <c r="J2286" i="7" s="1"/>
  <c r="K2377" i="7"/>
  <c r="F2376" i="7"/>
  <c r="J2376" i="7" s="1"/>
  <c r="G2377" i="7"/>
  <c r="F2346" i="7"/>
  <c r="J2346" i="7" s="1"/>
  <c r="G2347" i="7"/>
  <c r="K2349" i="7"/>
  <c r="L856" i="7"/>
  <c r="D856" i="7" s="1"/>
  <c r="H772" i="7"/>
  <c r="D772" i="7" s="1"/>
  <c r="L689" i="7"/>
  <c r="L687" i="7" s="1"/>
  <c r="H596" i="7"/>
  <c r="D596" i="7" s="1"/>
  <c r="H221" i="7"/>
  <c r="D221" i="7" s="1"/>
  <c r="K2391" i="7" l="1"/>
  <c r="O2406" i="7"/>
  <c r="M2285" i="7"/>
  <c r="D2406" i="7"/>
  <c r="P2406" i="7" s="1"/>
  <c r="L2285" i="7"/>
  <c r="E2285" i="7"/>
  <c r="K2331" i="7"/>
  <c r="F2285" i="7"/>
  <c r="J2285" i="7" s="1"/>
  <c r="H2285" i="7"/>
  <c r="D2331" i="7"/>
  <c r="P2451" i="7"/>
  <c r="K2451" i="7"/>
  <c r="K2301" i="7"/>
  <c r="P2376" i="7"/>
  <c r="H594" i="7"/>
  <c r="D594" i="7" s="1"/>
  <c r="P2331" i="7"/>
  <c r="G2451" i="7"/>
  <c r="G2391" i="7"/>
  <c r="P2346" i="7"/>
  <c r="P2286" i="7"/>
  <c r="G2301" i="7"/>
  <c r="P2301" i="7"/>
  <c r="L854" i="7"/>
  <c r="D854" i="7" s="1"/>
  <c r="G2406" i="7"/>
  <c r="P2391" i="7"/>
  <c r="G2346" i="7"/>
  <c r="K2346" i="7"/>
  <c r="G2376" i="7"/>
  <c r="K2376" i="7"/>
  <c r="G2286" i="7"/>
  <c r="K2286" i="7"/>
  <c r="G2331" i="7"/>
  <c r="I2285" i="7" l="1"/>
  <c r="O2285" i="7"/>
  <c r="K2285" i="7"/>
  <c r="D2285" i="7"/>
  <c r="P2285" i="7" s="1"/>
  <c r="G2285" i="7"/>
  <c r="O1360" i="7" l="1"/>
  <c r="G1689" i="7" l="1"/>
  <c r="G1704" i="7"/>
  <c r="G1705" i="7"/>
  <c r="G1706" i="7"/>
  <c r="O1674" i="7" l="1"/>
  <c r="G135" i="7" l="1"/>
  <c r="G2564" i="7" l="1"/>
  <c r="G2563" i="7"/>
  <c r="O2097" i="7" l="1"/>
  <c r="N353" i="7" l="1"/>
  <c r="N351" i="7" l="1"/>
  <c r="G2936" i="7"/>
  <c r="O1443" i="7" l="1"/>
  <c r="G1443" i="7"/>
  <c r="N856" i="7" l="1"/>
  <c r="N2840" i="7"/>
  <c r="F1648" i="7"/>
  <c r="J1648" i="7" s="1"/>
  <c r="F2561" i="7" l="1"/>
  <c r="J2561" i="7" s="1"/>
  <c r="N2220" i="7"/>
  <c r="O2220" i="7" s="1"/>
  <c r="F2130" i="7"/>
  <c r="N1190" i="7"/>
  <c r="F2559" i="7" l="1"/>
  <c r="J2559" i="7" s="1"/>
  <c r="G907" i="7"/>
  <c r="G906" i="7"/>
  <c r="G905" i="7"/>
  <c r="G904" i="7"/>
  <c r="N854" i="7"/>
  <c r="G828" i="7"/>
  <c r="G827" i="7"/>
  <c r="G216" i="7"/>
  <c r="G217" i="7"/>
  <c r="F139" i="7"/>
  <c r="J139" i="7" s="1"/>
  <c r="F823" i="7" l="1"/>
  <c r="J823" i="7" s="1"/>
  <c r="K2936" i="7"/>
  <c r="K1707" i="7"/>
  <c r="K1705" i="7"/>
  <c r="K1689" i="7"/>
  <c r="K1629" i="7"/>
  <c r="K907" i="7"/>
  <c r="K906" i="7"/>
  <c r="K905" i="7"/>
  <c r="K904" i="7"/>
  <c r="K63" i="7"/>
  <c r="O2838" i="7"/>
  <c r="O2839" i="7"/>
  <c r="O2842" i="7"/>
  <c r="M2840" i="7"/>
  <c r="M2213" i="7"/>
  <c r="O2840" i="7" l="1"/>
  <c r="K1706" i="7"/>
  <c r="K1704" i="7"/>
  <c r="O859" i="7"/>
  <c r="O858" i="7"/>
  <c r="M856" i="7"/>
  <c r="O585" i="7"/>
  <c r="M353" i="7"/>
  <c r="O856" i="7" l="1"/>
  <c r="M351" i="7"/>
  <c r="M854" i="7"/>
  <c r="E2561" i="7"/>
  <c r="I2561" i="7" s="1"/>
  <c r="O1712" i="7"/>
  <c r="K1712" i="7"/>
  <c r="G1712" i="7"/>
  <c r="P1712" i="7"/>
  <c r="O1711" i="7"/>
  <c r="K1711" i="7"/>
  <c r="G1711" i="7"/>
  <c r="P1711" i="7"/>
  <c r="K1710" i="7"/>
  <c r="G1710" i="7"/>
  <c r="P1710" i="7"/>
  <c r="P1709" i="7"/>
  <c r="F1708" i="7"/>
  <c r="J1708" i="7" s="1"/>
  <c r="E1708" i="7"/>
  <c r="I1708" i="7" s="1"/>
  <c r="O1707" i="7"/>
  <c r="G1707" i="7"/>
  <c r="P1707" i="7"/>
  <c r="P1706" i="7"/>
  <c r="P1705" i="7"/>
  <c r="P1704" i="7"/>
  <c r="G1703" i="7"/>
  <c r="P1703" i="7"/>
  <c r="P1702" i="7"/>
  <c r="F1701" i="7"/>
  <c r="J1701" i="7" s="1"/>
  <c r="E1701" i="7"/>
  <c r="I1701" i="7" s="1"/>
  <c r="P1700" i="7"/>
  <c r="G2561" i="7" l="1"/>
  <c r="K2561" i="7"/>
  <c r="O854" i="7"/>
  <c r="E2559" i="7"/>
  <c r="I2559" i="7" s="1"/>
  <c r="P1708" i="7"/>
  <c r="G1708" i="7"/>
  <c r="K1703" i="7"/>
  <c r="E1699" i="7"/>
  <c r="I1699" i="7" s="1"/>
  <c r="P1701" i="7"/>
  <c r="G1701" i="7"/>
  <c r="H1698" i="7"/>
  <c r="D1698" i="7" s="1"/>
  <c r="K1701" i="7"/>
  <c r="K1708" i="7"/>
  <c r="F1699" i="7"/>
  <c r="J1699" i="7" s="1"/>
  <c r="E934" i="7"/>
  <c r="I934" i="7" s="1"/>
  <c r="G825" i="7"/>
  <c r="L1918" i="7"/>
  <c r="D1918" i="7" s="1"/>
  <c r="L1633" i="7"/>
  <c r="D1633" i="7" s="1"/>
  <c r="L1611" i="7"/>
  <c r="D1611" i="7" s="1"/>
  <c r="L1355" i="7"/>
  <c r="D1355" i="7" s="1"/>
  <c r="H1340" i="7"/>
  <c r="D1340" i="7" s="1"/>
  <c r="H1400" i="7"/>
  <c r="H1325" i="7"/>
  <c r="D1325" i="7" s="1"/>
  <c r="D930" i="7"/>
  <c r="D929" i="7"/>
  <c r="D928" i="7"/>
  <c r="D927" i="7"/>
  <c r="D925" i="7"/>
  <c r="D924" i="7"/>
  <c r="D923" i="7"/>
  <c r="H802" i="7"/>
  <c r="D802" i="7" s="1"/>
  <c r="H689" i="7"/>
  <c r="D689" i="7" s="1"/>
  <c r="H353" i="7"/>
  <c r="H130" i="7"/>
  <c r="D130" i="7" s="1"/>
  <c r="H60" i="7"/>
  <c r="D60" i="7" s="1"/>
  <c r="G2559" i="7" l="1"/>
  <c r="K2559" i="7"/>
  <c r="H1398" i="7"/>
  <c r="H58" i="7"/>
  <c r="D58" i="7" s="1"/>
  <c r="H351" i="7"/>
  <c r="H687" i="7"/>
  <c r="D687" i="7" s="1"/>
  <c r="H1323" i="7"/>
  <c r="D1323" i="7" s="1"/>
  <c r="E1698" i="7"/>
  <c r="I1698" i="7" s="1"/>
  <c r="P1699" i="7"/>
  <c r="L1353" i="7"/>
  <c r="D1353" i="7" s="1"/>
  <c r="K901" i="7"/>
  <c r="G901" i="7"/>
  <c r="E932" i="7"/>
  <c r="I932" i="7" s="1"/>
  <c r="H2735" i="7"/>
  <c r="D2735" i="7" s="1"/>
  <c r="G257" i="7"/>
  <c r="K257" i="7"/>
  <c r="E823" i="7"/>
  <c r="I823" i="7" s="1"/>
  <c r="H1338" i="7"/>
  <c r="D1338" i="7" s="1"/>
  <c r="K1699" i="7"/>
  <c r="G1699" i="7"/>
  <c r="F1698" i="7"/>
  <c r="J1698" i="7" s="1"/>
  <c r="H1337" i="7"/>
  <c r="D1337" i="7" s="1"/>
  <c r="E1611" i="7"/>
  <c r="F1611" i="7"/>
  <c r="M1611" i="7"/>
  <c r="M1609" i="7" s="1"/>
  <c r="N1611" i="7"/>
  <c r="G1613" i="7"/>
  <c r="O1613" i="7"/>
  <c r="G1614" i="7"/>
  <c r="O1614" i="7"/>
  <c r="G1615" i="7"/>
  <c r="O1615" i="7"/>
  <c r="G1616" i="7"/>
  <c r="O1616" i="7"/>
  <c r="G1617" i="7"/>
  <c r="K1617" i="7"/>
  <c r="O1617" i="7"/>
  <c r="E1618" i="7"/>
  <c r="F1618" i="7"/>
  <c r="L1618" i="7"/>
  <c r="D1618" i="7" s="1"/>
  <c r="M1618" i="7"/>
  <c r="N1618" i="7"/>
  <c r="G1620" i="7"/>
  <c r="O1620" i="7"/>
  <c r="G1621" i="7"/>
  <c r="O1621" i="7"/>
  <c r="G1622" i="7"/>
  <c r="O1622" i="7"/>
  <c r="E1626" i="7"/>
  <c r="H1626" i="7"/>
  <c r="L1626" i="7"/>
  <c r="M1626" i="7"/>
  <c r="N1626" i="7"/>
  <c r="O1628" i="7"/>
  <c r="O1629" i="7"/>
  <c r="K1630" i="7"/>
  <c r="O1630" i="7"/>
  <c r="G1631" i="7"/>
  <c r="O1631" i="7"/>
  <c r="E1633" i="7"/>
  <c r="G1633" i="7" s="1"/>
  <c r="M1633" i="7"/>
  <c r="N1633" i="7"/>
  <c r="O1635" i="7"/>
  <c r="G1637" i="7"/>
  <c r="O1637" i="7"/>
  <c r="E1641" i="7"/>
  <c r="I1641" i="7" s="1"/>
  <c r="F1641" i="7"/>
  <c r="J1641" i="7" s="1"/>
  <c r="H1641" i="7"/>
  <c r="D1641" i="7" s="1"/>
  <c r="G1643" i="7"/>
  <c r="G1644" i="7"/>
  <c r="G1645" i="7"/>
  <c r="G1646" i="7"/>
  <c r="G1647" i="7"/>
  <c r="E1648" i="7"/>
  <c r="I1648" i="7" s="1"/>
  <c r="G1650" i="7"/>
  <c r="G1652" i="7"/>
  <c r="O1652" i="7"/>
  <c r="E1656" i="7"/>
  <c r="F1656" i="7"/>
  <c r="L1656" i="7"/>
  <c r="D1656" i="7" s="1"/>
  <c r="M1656" i="7"/>
  <c r="M1654" i="7" s="1"/>
  <c r="N1656" i="7"/>
  <c r="N1654" i="7" s="1"/>
  <c r="G1658" i="7"/>
  <c r="O1658" i="7"/>
  <c r="G1659" i="7"/>
  <c r="O1659" i="7"/>
  <c r="G1661" i="7"/>
  <c r="O1661" i="7"/>
  <c r="G1662" i="7"/>
  <c r="O1662" i="7"/>
  <c r="E1663" i="7"/>
  <c r="F1663" i="7"/>
  <c r="H1663" i="7"/>
  <c r="L1663" i="7"/>
  <c r="M1663" i="7"/>
  <c r="N1663" i="7"/>
  <c r="G1664" i="7"/>
  <c r="O1664" i="7"/>
  <c r="G1665" i="7"/>
  <c r="O1665" i="7"/>
  <c r="G1666" i="7"/>
  <c r="O1666" i="7"/>
  <c r="G1667" i="7"/>
  <c r="O1667" i="7"/>
  <c r="E1671" i="7"/>
  <c r="F1671" i="7"/>
  <c r="L1671" i="7"/>
  <c r="D1671" i="7" s="1"/>
  <c r="M1671" i="7"/>
  <c r="N1671" i="7"/>
  <c r="G1673" i="7"/>
  <c r="O1673" i="7"/>
  <c r="G1674" i="7"/>
  <c r="G1675" i="7"/>
  <c r="O1675" i="7"/>
  <c r="G1676" i="7"/>
  <c r="O1676" i="7"/>
  <c r="G1677" i="7"/>
  <c r="O1677" i="7"/>
  <c r="E1678" i="7"/>
  <c r="F1678" i="7"/>
  <c r="H1678" i="7"/>
  <c r="L1678" i="7"/>
  <c r="M1678" i="7"/>
  <c r="N1678" i="7"/>
  <c r="G1679" i="7"/>
  <c r="O1679" i="7"/>
  <c r="G1680" i="7"/>
  <c r="O1680" i="7"/>
  <c r="G1681" i="7"/>
  <c r="O1681" i="7"/>
  <c r="G1682" i="7"/>
  <c r="O1682" i="7"/>
  <c r="E1686" i="7"/>
  <c r="I1686" i="7" s="1"/>
  <c r="F1686" i="7"/>
  <c r="J1686" i="7" s="1"/>
  <c r="H1686" i="7"/>
  <c r="D1686" i="7" s="1"/>
  <c r="G1688" i="7"/>
  <c r="G1690" i="7"/>
  <c r="G1692" i="7"/>
  <c r="O1692" i="7"/>
  <c r="E1693" i="7"/>
  <c r="F1693" i="7"/>
  <c r="H1693" i="7"/>
  <c r="L1693" i="7"/>
  <c r="M1693" i="7"/>
  <c r="N1693" i="7"/>
  <c r="G1694" i="7"/>
  <c r="O1694" i="7"/>
  <c r="G1695" i="7"/>
  <c r="O1695" i="7"/>
  <c r="G1696" i="7"/>
  <c r="O1696" i="7"/>
  <c r="G1697" i="7"/>
  <c r="O1697" i="7"/>
  <c r="E1716" i="7"/>
  <c r="I1716" i="7" s="1"/>
  <c r="F1716" i="7"/>
  <c r="J1716" i="7" s="1"/>
  <c r="H1716" i="7"/>
  <c r="D1716" i="7" s="1"/>
  <c r="G1718" i="7"/>
  <c r="G1719" i="7"/>
  <c r="G1720" i="7"/>
  <c r="G1721" i="7"/>
  <c r="G1722" i="7"/>
  <c r="O1722" i="7"/>
  <c r="E1723" i="7"/>
  <c r="F1723" i="7"/>
  <c r="H1723" i="7"/>
  <c r="L1723" i="7"/>
  <c r="L1713" i="7" s="1"/>
  <c r="M1723" i="7"/>
  <c r="M1713" i="7" s="1"/>
  <c r="N1723" i="7"/>
  <c r="G1724" i="7"/>
  <c r="O1724" i="7"/>
  <c r="G1725" i="7"/>
  <c r="O1725" i="7"/>
  <c r="G1726" i="7"/>
  <c r="O1726" i="7"/>
  <c r="G1727" i="7"/>
  <c r="O1727" i="7"/>
  <c r="E1731" i="7"/>
  <c r="I1731" i="7" s="1"/>
  <c r="F1731" i="7"/>
  <c r="J1731" i="7" s="1"/>
  <c r="H1731" i="7"/>
  <c r="D1731" i="7" s="1"/>
  <c r="G1733" i="7"/>
  <c r="G1734" i="7"/>
  <c r="G1735" i="7"/>
  <c r="K1735" i="7"/>
  <c r="G1736" i="7"/>
  <c r="K1736" i="7"/>
  <c r="G1737" i="7"/>
  <c r="K1737" i="7"/>
  <c r="E1738" i="7"/>
  <c r="F1738" i="7"/>
  <c r="H1738" i="7"/>
  <c r="L1738" i="7"/>
  <c r="M1738" i="7"/>
  <c r="M1728" i="7" s="1"/>
  <c r="N1738" i="7"/>
  <c r="N1728" i="7" s="1"/>
  <c r="G1739" i="7"/>
  <c r="K1739" i="7"/>
  <c r="G1740" i="7"/>
  <c r="G1741" i="7"/>
  <c r="K1741" i="7"/>
  <c r="G1742" i="7"/>
  <c r="K1742" i="7"/>
  <c r="E1746" i="7"/>
  <c r="I1746" i="7" s="1"/>
  <c r="G1748" i="7"/>
  <c r="G1749" i="7"/>
  <c r="K1749" i="7"/>
  <c r="G1750" i="7"/>
  <c r="K1750" i="7"/>
  <c r="G1751" i="7"/>
  <c r="G1752" i="7"/>
  <c r="E1753" i="7"/>
  <c r="I1753" i="7" s="1"/>
  <c r="F1753" i="7"/>
  <c r="J1753" i="7" s="1"/>
  <c r="H1753" i="7"/>
  <c r="D1753" i="7" s="1"/>
  <c r="G1754" i="7"/>
  <c r="K1754" i="7"/>
  <c r="G1755" i="7"/>
  <c r="K1755" i="7"/>
  <c r="G1756" i="7"/>
  <c r="K1756" i="7"/>
  <c r="G1757" i="7"/>
  <c r="E1761" i="7"/>
  <c r="I1761" i="7" s="1"/>
  <c r="F1761" i="7"/>
  <c r="J1761" i="7" s="1"/>
  <c r="G1763" i="7"/>
  <c r="K1763" i="7"/>
  <c r="G1764" i="7"/>
  <c r="G1765" i="7"/>
  <c r="G1766" i="7"/>
  <c r="G1767" i="7"/>
  <c r="K1767" i="7"/>
  <c r="O1767" i="7"/>
  <c r="E1768" i="7"/>
  <c r="I1768" i="7" s="1"/>
  <c r="F1768" i="7"/>
  <c r="J1768" i="7" s="1"/>
  <c r="G1770" i="7"/>
  <c r="K1770" i="7"/>
  <c r="G1771" i="7"/>
  <c r="K1771" i="7"/>
  <c r="O1771" i="7"/>
  <c r="G1772" i="7"/>
  <c r="K1772" i="7"/>
  <c r="O1772" i="7"/>
  <c r="H1774" i="7"/>
  <c r="D1774" i="7" s="1"/>
  <c r="E1776" i="7"/>
  <c r="I1776" i="7" s="1"/>
  <c r="F1776" i="7"/>
  <c r="J1776" i="7" s="1"/>
  <c r="G1778" i="7"/>
  <c r="K1778" i="7"/>
  <c r="G1779" i="7"/>
  <c r="K1779" i="7"/>
  <c r="G1780" i="7"/>
  <c r="G1781" i="7"/>
  <c r="K1781" i="7"/>
  <c r="G1782" i="7"/>
  <c r="E1783" i="7"/>
  <c r="F1783" i="7"/>
  <c r="H1783" i="7"/>
  <c r="L1783" i="7"/>
  <c r="M1783" i="7"/>
  <c r="N1783" i="7"/>
  <c r="G1784" i="7"/>
  <c r="K1784" i="7"/>
  <c r="O1784" i="7"/>
  <c r="G1785" i="7"/>
  <c r="K1785" i="7"/>
  <c r="O1785" i="7"/>
  <c r="G1786" i="7"/>
  <c r="K1786" i="7"/>
  <c r="O1786" i="7"/>
  <c r="G1787" i="7"/>
  <c r="K1787" i="7"/>
  <c r="O1787" i="7"/>
  <c r="E1791" i="7"/>
  <c r="I1791" i="7" s="1"/>
  <c r="F1791" i="7"/>
  <c r="J1791" i="7" s="1"/>
  <c r="H1791" i="7"/>
  <c r="D1791" i="7" s="1"/>
  <c r="G1793" i="7"/>
  <c r="G1794" i="7"/>
  <c r="K1794" i="7"/>
  <c r="G1796" i="7"/>
  <c r="G1797" i="7"/>
  <c r="K1797" i="7"/>
  <c r="E1798" i="7"/>
  <c r="I1798" i="7" s="1"/>
  <c r="F1798" i="7"/>
  <c r="J1798" i="7" s="1"/>
  <c r="G1800" i="7"/>
  <c r="G1801" i="7"/>
  <c r="K1801" i="7"/>
  <c r="O1801" i="7"/>
  <c r="G1802" i="7"/>
  <c r="K1802" i="7"/>
  <c r="O1802" i="7"/>
  <c r="E1806" i="7"/>
  <c r="F1806" i="7"/>
  <c r="H1806" i="7"/>
  <c r="L1806" i="7"/>
  <c r="M1806" i="7"/>
  <c r="N1806" i="7"/>
  <c r="J1806" i="7" s="1"/>
  <c r="G1808" i="7"/>
  <c r="O1808" i="7"/>
  <c r="G1809" i="7"/>
  <c r="O1809" i="7"/>
  <c r="G1810" i="7"/>
  <c r="O1810" i="7"/>
  <c r="G1811" i="7"/>
  <c r="O1811" i="7"/>
  <c r="G1812" i="7"/>
  <c r="E1813" i="7"/>
  <c r="M1813" i="7"/>
  <c r="N1813" i="7"/>
  <c r="J1813" i="7" s="1"/>
  <c r="O1815" i="7"/>
  <c r="G1816" i="7"/>
  <c r="O1816" i="7"/>
  <c r="G1817" i="7"/>
  <c r="O1817" i="7"/>
  <c r="E1821" i="7"/>
  <c r="F1821" i="7"/>
  <c r="L1821" i="7"/>
  <c r="D1821" i="7" s="1"/>
  <c r="M1821" i="7"/>
  <c r="M1819" i="7" s="1"/>
  <c r="N1821" i="7"/>
  <c r="G1823" i="7"/>
  <c r="O1823" i="7"/>
  <c r="G1824" i="7"/>
  <c r="O1824" i="7"/>
  <c r="G1825" i="7"/>
  <c r="O1825" i="7"/>
  <c r="G1826" i="7"/>
  <c r="K1826" i="7"/>
  <c r="O1826" i="7"/>
  <c r="G1827" i="7"/>
  <c r="K1827" i="7"/>
  <c r="O1827" i="7"/>
  <c r="E1828" i="7"/>
  <c r="F1828" i="7"/>
  <c r="H1828" i="7"/>
  <c r="L1828" i="7"/>
  <c r="M1828" i="7"/>
  <c r="N1828" i="7"/>
  <c r="G1829" i="7"/>
  <c r="K1829" i="7"/>
  <c r="O1829" i="7"/>
  <c r="G1830" i="7"/>
  <c r="K1830" i="7"/>
  <c r="O1830" i="7"/>
  <c r="G1831" i="7"/>
  <c r="O1831" i="7"/>
  <c r="G1832" i="7"/>
  <c r="K1832" i="7"/>
  <c r="O1832" i="7"/>
  <c r="H1836" i="7"/>
  <c r="D1836" i="7" s="1"/>
  <c r="G1838" i="7"/>
  <c r="G1839" i="7"/>
  <c r="G1840" i="7"/>
  <c r="G1841" i="7"/>
  <c r="O1841" i="7"/>
  <c r="G1842" i="7"/>
  <c r="O1842" i="7"/>
  <c r="E1843" i="7"/>
  <c r="F1843" i="7"/>
  <c r="H1843" i="7"/>
  <c r="L1843" i="7"/>
  <c r="M1843" i="7"/>
  <c r="N1843" i="7"/>
  <c r="G1844" i="7"/>
  <c r="K1844" i="7"/>
  <c r="O1844" i="7"/>
  <c r="G1845" i="7"/>
  <c r="K1845" i="7"/>
  <c r="O1845" i="7"/>
  <c r="G1846" i="7"/>
  <c r="K1846" i="7"/>
  <c r="O1846" i="7"/>
  <c r="G1847" i="7"/>
  <c r="K1847" i="7"/>
  <c r="O1847" i="7"/>
  <c r="E1851" i="7"/>
  <c r="I1851" i="7" s="1"/>
  <c r="F1851" i="7"/>
  <c r="J1851" i="7" s="1"/>
  <c r="G1853" i="7"/>
  <c r="K1853" i="7"/>
  <c r="G1854" i="7"/>
  <c r="K1854" i="7"/>
  <c r="G1855" i="7"/>
  <c r="K1855" i="7"/>
  <c r="G1856" i="7"/>
  <c r="G1857" i="7"/>
  <c r="E1858" i="7"/>
  <c r="F1858" i="7"/>
  <c r="H1858" i="7"/>
  <c r="L1858" i="7"/>
  <c r="M1858" i="7"/>
  <c r="N1858" i="7"/>
  <c r="G1859" i="7"/>
  <c r="O1859" i="7"/>
  <c r="G1860" i="7"/>
  <c r="O1860" i="7"/>
  <c r="G1861" i="7"/>
  <c r="O1861" i="7"/>
  <c r="G1862" i="7"/>
  <c r="O1862" i="7"/>
  <c r="M1863" i="7"/>
  <c r="N1863" i="7"/>
  <c r="E1866" i="7"/>
  <c r="I1866" i="7" s="1"/>
  <c r="K1866" i="7" s="1"/>
  <c r="G1868" i="7"/>
  <c r="G1869" i="7"/>
  <c r="G1871" i="7"/>
  <c r="G1872" i="7"/>
  <c r="O1872" i="7"/>
  <c r="E1873" i="7"/>
  <c r="I1873" i="7" s="1"/>
  <c r="F1873" i="7"/>
  <c r="J1873" i="7" s="1"/>
  <c r="H1873" i="7"/>
  <c r="L1873" i="7"/>
  <c r="L1863" i="7" s="1"/>
  <c r="D1863" i="7" s="1"/>
  <c r="O1873" i="7"/>
  <c r="G1874" i="7"/>
  <c r="K1874" i="7"/>
  <c r="O1874" i="7"/>
  <c r="G1875" i="7"/>
  <c r="K1875" i="7"/>
  <c r="O1875" i="7"/>
  <c r="G1876" i="7"/>
  <c r="K1876" i="7"/>
  <c r="O1876" i="7"/>
  <c r="G1877" i="7"/>
  <c r="K1877" i="7"/>
  <c r="O1877" i="7"/>
  <c r="E1881" i="7"/>
  <c r="I1881" i="7" s="1"/>
  <c r="F1881" i="7"/>
  <c r="J1881" i="7" s="1"/>
  <c r="G1883" i="7"/>
  <c r="G1884" i="7"/>
  <c r="G1885" i="7"/>
  <c r="K1885" i="7"/>
  <c r="G1886" i="7"/>
  <c r="K1886" i="7"/>
  <c r="O1886" i="7"/>
  <c r="G1887" i="7"/>
  <c r="K1887" i="7"/>
  <c r="O1887" i="7"/>
  <c r="E1888" i="7"/>
  <c r="F1888" i="7"/>
  <c r="H1888" i="7"/>
  <c r="L1888" i="7"/>
  <c r="M1888" i="7"/>
  <c r="N1888" i="7"/>
  <c r="G1889" i="7"/>
  <c r="K1889" i="7"/>
  <c r="O1889" i="7"/>
  <c r="G1890" i="7"/>
  <c r="K1890" i="7"/>
  <c r="O1890" i="7"/>
  <c r="G1891" i="7"/>
  <c r="K1891" i="7"/>
  <c r="O1891" i="7"/>
  <c r="G1892" i="7"/>
  <c r="K1892" i="7"/>
  <c r="O1892" i="7"/>
  <c r="G1898" i="7"/>
  <c r="G1899" i="7"/>
  <c r="G1900" i="7"/>
  <c r="G1901" i="7"/>
  <c r="G1902" i="7"/>
  <c r="K1902" i="7"/>
  <c r="O1902" i="7"/>
  <c r="E1903" i="7"/>
  <c r="I1903" i="7" s="1"/>
  <c r="F1903" i="7"/>
  <c r="J1903" i="7" s="1"/>
  <c r="H1903" i="7"/>
  <c r="D1903" i="7" s="1"/>
  <c r="O1903" i="7"/>
  <c r="G1904" i="7"/>
  <c r="K1904" i="7"/>
  <c r="O1904" i="7"/>
  <c r="G1905" i="7"/>
  <c r="K1905" i="7"/>
  <c r="O1905" i="7"/>
  <c r="G1906" i="7"/>
  <c r="K1906" i="7"/>
  <c r="O1906" i="7"/>
  <c r="G1907" i="7"/>
  <c r="K1907" i="7"/>
  <c r="O1907" i="7"/>
  <c r="L1908" i="7"/>
  <c r="E1911" i="7"/>
  <c r="I1911" i="7" s="1"/>
  <c r="F1911" i="7"/>
  <c r="J1911" i="7" s="1"/>
  <c r="H1911" i="7"/>
  <c r="D1911" i="7" s="1"/>
  <c r="G1913" i="7"/>
  <c r="K1913" i="7"/>
  <c r="G1914" i="7"/>
  <c r="G1915" i="7"/>
  <c r="G1916" i="7"/>
  <c r="G1917" i="7"/>
  <c r="O1917" i="7"/>
  <c r="F1918" i="7"/>
  <c r="J1918" i="7" s="1"/>
  <c r="G1920" i="7"/>
  <c r="G1922" i="7"/>
  <c r="O1922" i="7"/>
  <c r="L1924" i="7"/>
  <c r="E1927" i="7"/>
  <c r="I1927" i="7" s="1"/>
  <c r="F1927" i="7"/>
  <c r="J1927" i="7" s="1"/>
  <c r="H1927" i="7"/>
  <c r="D1927" i="7" s="1"/>
  <c r="G1929" i="7"/>
  <c r="G1930" i="7"/>
  <c r="K1930" i="7"/>
  <c r="G1931" i="7"/>
  <c r="K1931" i="7"/>
  <c r="G1932" i="7"/>
  <c r="G1933" i="7"/>
  <c r="E1934" i="7"/>
  <c r="I1934" i="7" s="1"/>
  <c r="F1934" i="7"/>
  <c r="J1934" i="7" s="1"/>
  <c r="H1934" i="7"/>
  <c r="D1934" i="7" s="1"/>
  <c r="G1936" i="7"/>
  <c r="G1937" i="7"/>
  <c r="K1937" i="7"/>
  <c r="O1937" i="7"/>
  <c r="G1938" i="7"/>
  <c r="K1938" i="7"/>
  <c r="O1938" i="7"/>
  <c r="L1939" i="7"/>
  <c r="M1939" i="7"/>
  <c r="N1939" i="7"/>
  <c r="E1942" i="7"/>
  <c r="I1942" i="7" s="1"/>
  <c r="F1942" i="7"/>
  <c r="J1942" i="7" s="1"/>
  <c r="H1942" i="7"/>
  <c r="D1942" i="7" s="1"/>
  <c r="G1944" i="7"/>
  <c r="K1944" i="7"/>
  <c r="G1945" i="7"/>
  <c r="K1945" i="7"/>
  <c r="G1946" i="7"/>
  <c r="K1946" i="7"/>
  <c r="G1947" i="7"/>
  <c r="K1947" i="7"/>
  <c r="G1948" i="7"/>
  <c r="K1948" i="7"/>
  <c r="E1949" i="7"/>
  <c r="I1949" i="7" s="1"/>
  <c r="F1949" i="7"/>
  <c r="J1949" i="7" s="1"/>
  <c r="H1949" i="7"/>
  <c r="D1949" i="7" s="1"/>
  <c r="G1951" i="7"/>
  <c r="K1951" i="7"/>
  <c r="G1952" i="7"/>
  <c r="K1952" i="7"/>
  <c r="O1952" i="7"/>
  <c r="G1953" i="7"/>
  <c r="O1953" i="7"/>
  <c r="L1954" i="7"/>
  <c r="M1954" i="7"/>
  <c r="N1954" i="7"/>
  <c r="E1957" i="7"/>
  <c r="I1957" i="7" s="1"/>
  <c r="F1957" i="7"/>
  <c r="J1957" i="7" s="1"/>
  <c r="H1957" i="7"/>
  <c r="D1957" i="7" s="1"/>
  <c r="G1959" i="7"/>
  <c r="G1960" i="7"/>
  <c r="G1961" i="7"/>
  <c r="G1962" i="7"/>
  <c r="K1962" i="7"/>
  <c r="G1963" i="7"/>
  <c r="K1963" i="7"/>
  <c r="E1964" i="7"/>
  <c r="I1964" i="7" s="1"/>
  <c r="F1964" i="7"/>
  <c r="J1964" i="7" s="1"/>
  <c r="G1966" i="7"/>
  <c r="G1967" i="7"/>
  <c r="G1968" i="7"/>
  <c r="E1972" i="7"/>
  <c r="F1972" i="7"/>
  <c r="H1972" i="7"/>
  <c r="L1972" i="7"/>
  <c r="L1970" i="7" s="1"/>
  <c r="L1969" i="7" s="1"/>
  <c r="M1972" i="7"/>
  <c r="N1972" i="7"/>
  <c r="J1972" i="7" s="1"/>
  <c r="G1974" i="7"/>
  <c r="O1974" i="7"/>
  <c r="G1975" i="7"/>
  <c r="K1975" i="7"/>
  <c r="O1975" i="7"/>
  <c r="G1976" i="7"/>
  <c r="O1976" i="7"/>
  <c r="G1977" i="7"/>
  <c r="K1977" i="7"/>
  <c r="O1977" i="7"/>
  <c r="G1978" i="7"/>
  <c r="E1979" i="7"/>
  <c r="F1979" i="7"/>
  <c r="M1979" i="7"/>
  <c r="N1979" i="7"/>
  <c r="G1981" i="7"/>
  <c r="O1981" i="7"/>
  <c r="G1982" i="7"/>
  <c r="K1982" i="7"/>
  <c r="O1982" i="7"/>
  <c r="G1983" i="7"/>
  <c r="K1983" i="7"/>
  <c r="O1983" i="7"/>
  <c r="E1987" i="7"/>
  <c r="F1987" i="7"/>
  <c r="L1987" i="7"/>
  <c r="D1987" i="7" s="1"/>
  <c r="M1987" i="7"/>
  <c r="N1987" i="7"/>
  <c r="N1985" i="7" s="1"/>
  <c r="G1989" i="7"/>
  <c r="O1989" i="7"/>
  <c r="G1990" i="7"/>
  <c r="O1990" i="7"/>
  <c r="G1991" i="7"/>
  <c r="K1991" i="7"/>
  <c r="O1991" i="7"/>
  <c r="G1992" i="7"/>
  <c r="K1992" i="7"/>
  <c r="O1992" i="7"/>
  <c r="G1993" i="7"/>
  <c r="K1993" i="7"/>
  <c r="O1993" i="7"/>
  <c r="E1994" i="7"/>
  <c r="F1994" i="7"/>
  <c r="H1994" i="7"/>
  <c r="L1994" i="7"/>
  <c r="M1994" i="7"/>
  <c r="N1994" i="7"/>
  <c r="G1995" i="7"/>
  <c r="K1995" i="7"/>
  <c r="O1995" i="7"/>
  <c r="G1996" i="7"/>
  <c r="K1996" i="7"/>
  <c r="O1996" i="7"/>
  <c r="G1997" i="7"/>
  <c r="K1997" i="7"/>
  <c r="O1997" i="7"/>
  <c r="G1998" i="7"/>
  <c r="K1998" i="7"/>
  <c r="O1998" i="7"/>
  <c r="E2002" i="7"/>
  <c r="F2002" i="7"/>
  <c r="L2002" i="7"/>
  <c r="D2002" i="7" s="1"/>
  <c r="M2002" i="7"/>
  <c r="N2002" i="7"/>
  <c r="G2004" i="7"/>
  <c r="O2004" i="7"/>
  <c r="G2005" i="7"/>
  <c r="O2005" i="7"/>
  <c r="G2007" i="7"/>
  <c r="O2007" i="7"/>
  <c r="G2008" i="7"/>
  <c r="O2008" i="7"/>
  <c r="E2009" i="7"/>
  <c r="F2009" i="7"/>
  <c r="M2009" i="7"/>
  <c r="N2009" i="7"/>
  <c r="G2011" i="7"/>
  <c r="O2011" i="7"/>
  <c r="G2012" i="7"/>
  <c r="K2012" i="7"/>
  <c r="O2012" i="7"/>
  <c r="G2013" i="7"/>
  <c r="O2013" i="7"/>
  <c r="E2017" i="7"/>
  <c r="I2017" i="7" s="1"/>
  <c r="F2017" i="7"/>
  <c r="J2017" i="7" s="1"/>
  <c r="H2017" i="7"/>
  <c r="D2017" i="7" s="1"/>
  <c r="G2019" i="7"/>
  <c r="G2020" i="7"/>
  <c r="G2021" i="7"/>
  <c r="O2021" i="7"/>
  <c r="G2022" i="7"/>
  <c r="O2022" i="7"/>
  <c r="G2023" i="7"/>
  <c r="O2023" i="7"/>
  <c r="E2024" i="7"/>
  <c r="I2024" i="7" s="1"/>
  <c r="F2024" i="7"/>
  <c r="J2024" i="7" s="1"/>
  <c r="G2026" i="7"/>
  <c r="K2026" i="7"/>
  <c r="G2027" i="7"/>
  <c r="K2027" i="7"/>
  <c r="O2027" i="7"/>
  <c r="G2028" i="7"/>
  <c r="K2028" i="7"/>
  <c r="O2028" i="7"/>
  <c r="L2029" i="7"/>
  <c r="K2031" i="7"/>
  <c r="E2032" i="7"/>
  <c r="F2032" i="7"/>
  <c r="H2032" i="7"/>
  <c r="D2032" i="7" s="1"/>
  <c r="M2032" i="7"/>
  <c r="M2030" i="7" s="1"/>
  <c r="N2032" i="7"/>
  <c r="N2030" i="7" s="1"/>
  <c r="N2029" i="7" s="1"/>
  <c r="K2033" i="7"/>
  <c r="G2034" i="7"/>
  <c r="O2034" i="7"/>
  <c r="G2035" i="7"/>
  <c r="K2035" i="7"/>
  <c r="O2035" i="7"/>
  <c r="G2036" i="7"/>
  <c r="O2036" i="7"/>
  <c r="G2037" i="7"/>
  <c r="K2037" i="7"/>
  <c r="O2037" i="7"/>
  <c r="G2038" i="7"/>
  <c r="O2038" i="7"/>
  <c r="E2039" i="7"/>
  <c r="I2039" i="7" s="1"/>
  <c r="F2039" i="7"/>
  <c r="J2039" i="7" s="1"/>
  <c r="K2040" i="7"/>
  <c r="G2041" i="7"/>
  <c r="K2041" i="7"/>
  <c r="G2042" i="7"/>
  <c r="O2042" i="7"/>
  <c r="G2043" i="7"/>
  <c r="K2043" i="7"/>
  <c r="O2043" i="7"/>
  <c r="E2047" i="7"/>
  <c r="F2047" i="7"/>
  <c r="H2047" i="7"/>
  <c r="L2047" i="7"/>
  <c r="L2045" i="7" s="1"/>
  <c r="M2047" i="7"/>
  <c r="N2047" i="7"/>
  <c r="G2049" i="7"/>
  <c r="G2050" i="7"/>
  <c r="K2050" i="7"/>
  <c r="O2050" i="7"/>
  <c r="G2051" i="7"/>
  <c r="G2052" i="7"/>
  <c r="O2052" i="7"/>
  <c r="G2053" i="7"/>
  <c r="E2054" i="7"/>
  <c r="F2054" i="7"/>
  <c r="L2054" i="7"/>
  <c r="D2054" i="7" s="1"/>
  <c r="N2054" i="7"/>
  <c r="G2056" i="7"/>
  <c r="J1656" i="7" l="1"/>
  <c r="J1618" i="7"/>
  <c r="J1979" i="7"/>
  <c r="J1888" i="7"/>
  <c r="J1828" i="7"/>
  <c r="J1783" i="7"/>
  <c r="J1738" i="7"/>
  <c r="J1693" i="7"/>
  <c r="J2032" i="7"/>
  <c r="J2009" i="7"/>
  <c r="J1858" i="7"/>
  <c r="J1843" i="7"/>
  <c r="J1821" i="7"/>
  <c r="D1806" i="7"/>
  <c r="J1723" i="7"/>
  <c r="J1678" i="7"/>
  <c r="J1663" i="7"/>
  <c r="I1656" i="7"/>
  <c r="I1618" i="7"/>
  <c r="J1611" i="7"/>
  <c r="P1698" i="7"/>
  <c r="N2045" i="7"/>
  <c r="J2047" i="7"/>
  <c r="I1693" i="7"/>
  <c r="D2047" i="7"/>
  <c r="I2047" i="7"/>
  <c r="I2032" i="7"/>
  <c r="I2009" i="7"/>
  <c r="D1972" i="7"/>
  <c r="I1972" i="7"/>
  <c r="D1873" i="7"/>
  <c r="I1858" i="7"/>
  <c r="I1843" i="7"/>
  <c r="I1821" i="7"/>
  <c r="I1813" i="7"/>
  <c r="I1723" i="7"/>
  <c r="I1678" i="7"/>
  <c r="I1663" i="7"/>
  <c r="I1626" i="7"/>
  <c r="I1611" i="7"/>
  <c r="I1994" i="7"/>
  <c r="I1979" i="7"/>
  <c r="I1888" i="7"/>
  <c r="I1828" i="7"/>
  <c r="I1806" i="7"/>
  <c r="I1783" i="7"/>
  <c r="I1738" i="7"/>
  <c r="D1828" i="7"/>
  <c r="D1858" i="7"/>
  <c r="D1678" i="7"/>
  <c r="D1783" i="7"/>
  <c r="D1738" i="7"/>
  <c r="D1693" i="7"/>
  <c r="D1626" i="7"/>
  <c r="D1994" i="7"/>
  <c r="D1888" i="7"/>
  <c r="D1843" i="7"/>
  <c r="D1723" i="7"/>
  <c r="D1663" i="7"/>
  <c r="O1728" i="7"/>
  <c r="G1813" i="7"/>
  <c r="P1731" i="7"/>
  <c r="H1322" i="7"/>
  <c r="D1322" i="7" s="1"/>
  <c r="F1985" i="7"/>
  <c r="M2000" i="7"/>
  <c r="M1999" i="7" s="1"/>
  <c r="M1985" i="7"/>
  <c r="M1984" i="7" s="1"/>
  <c r="K823" i="7"/>
  <c r="N2000" i="7"/>
  <c r="N1999" i="7" s="1"/>
  <c r="H2045" i="7"/>
  <c r="D2045" i="7" s="1"/>
  <c r="L2000" i="7"/>
  <c r="D2000" i="7" s="1"/>
  <c r="H1624" i="7"/>
  <c r="L1985" i="7"/>
  <c r="D1985" i="7" s="1"/>
  <c r="H1970" i="7"/>
  <c r="D1970" i="7" s="1"/>
  <c r="H1925" i="7"/>
  <c r="D1925" i="7" s="1"/>
  <c r="H686" i="7"/>
  <c r="K1896" i="7"/>
  <c r="E1654" i="7"/>
  <c r="I1654" i="7" s="1"/>
  <c r="E1609" i="7"/>
  <c r="I1609" i="7" s="1"/>
  <c r="E1849" i="7"/>
  <c r="I1849" i="7" s="1"/>
  <c r="M2045" i="7"/>
  <c r="M2015" i="7"/>
  <c r="M1970" i="7"/>
  <c r="M1909" i="7"/>
  <c r="M1804" i="7"/>
  <c r="O1863" i="7"/>
  <c r="F1849" i="7"/>
  <c r="J1849" i="7" s="1"/>
  <c r="F2015" i="7"/>
  <c r="F1970" i="7"/>
  <c r="F1909" i="7"/>
  <c r="K1903" i="7"/>
  <c r="O2009" i="7"/>
  <c r="O1994" i="7"/>
  <c r="K1949" i="7"/>
  <c r="G1903" i="7"/>
  <c r="G1768" i="7"/>
  <c r="G2039" i="7"/>
  <c r="O1663" i="7"/>
  <c r="G823" i="7"/>
  <c r="G2024" i="7"/>
  <c r="K2024" i="7"/>
  <c r="G1949" i="7"/>
  <c r="F1940" i="7"/>
  <c r="J1940" i="7" s="1"/>
  <c r="G1934" i="7"/>
  <c r="K1934" i="7"/>
  <c r="G1873" i="7"/>
  <c r="K1873" i="7"/>
  <c r="F1834" i="7"/>
  <c r="J1834" i="7" s="1"/>
  <c r="K1836" i="7"/>
  <c r="F1789" i="7"/>
  <c r="J1789" i="7" s="1"/>
  <c r="G1783" i="7"/>
  <c r="F1744" i="7"/>
  <c r="J1744" i="7" s="1"/>
  <c r="K1746" i="7"/>
  <c r="F2045" i="7"/>
  <c r="F2030" i="7"/>
  <c r="J2030" i="7" s="1"/>
  <c r="F1955" i="7"/>
  <c r="J1955" i="7" s="1"/>
  <c r="G1881" i="7"/>
  <c r="G1843" i="7"/>
  <c r="N1669" i="7"/>
  <c r="N1624" i="7"/>
  <c r="N1970" i="7"/>
  <c r="J1970" i="7" s="1"/>
  <c r="F1925" i="7"/>
  <c r="J1925" i="7" s="1"/>
  <c r="F1684" i="7"/>
  <c r="J1684" i="7" s="1"/>
  <c r="F2000" i="7"/>
  <c r="G2002" i="7"/>
  <c r="G1791" i="7"/>
  <c r="E2015" i="7"/>
  <c r="E2000" i="7"/>
  <c r="O2047" i="7"/>
  <c r="E2045" i="7"/>
  <c r="E2030" i="7"/>
  <c r="I2030" i="7" s="1"/>
  <c r="E1985" i="7"/>
  <c r="E1955" i="7"/>
  <c r="I1955" i="7" s="1"/>
  <c r="E1925" i="7"/>
  <c r="I1925" i="7" s="1"/>
  <c r="E1909" i="7"/>
  <c r="F1879" i="7"/>
  <c r="J1879" i="7" s="1"/>
  <c r="E1789" i="7"/>
  <c r="I1789" i="7" s="1"/>
  <c r="E1729" i="7"/>
  <c r="I1729" i="7" s="1"/>
  <c r="E1624" i="7"/>
  <c r="O1979" i="7"/>
  <c r="E1970" i="7"/>
  <c r="I1970" i="7" s="1"/>
  <c r="E1940" i="7"/>
  <c r="I1940" i="7" s="1"/>
  <c r="O1888" i="7"/>
  <c r="E1864" i="7"/>
  <c r="I1864" i="7" s="1"/>
  <c r="K1864" i="7" s="1"/>
  <c r="G1851" i="7"/>
  <c r="E1819" i="7"/>
  <c r="I1819" i="7" s="1"/>
  <c r="E1804" i="7"/>
  <c r="I1804" i="7" s="1"/>
  <c r="E1774" i="7"/>
  <c r="I1774" i="7" s="1"/>
  <c r="K1776" i="7"/>
  <c r="E1759" i="7"/>
  <c r="I1759" i="7" s="1"/>
  <c r="G1738" i="7"/>
  <c r="G1723" i="7"/>
  <c r="E1714" i="7"/>
  <c r="I1714" i="7" s="1"/>
  <c r="K1716" i="7"/>
  <c r="G1686" i="7"/>
  <c r="E1684" i="7"/>
  <c r="I1684" i="7" s="1"/>
  <c r="E1669" i="7"/>
  <c r="E1668" i="7" s="1"/>
  <c r="G1663" i="7"/>
  <c r="E1639" i="7"/>
  <c r="I1639" i="7" s="1"/>
  <c r="K1641" i="7"/>
  <c r="O1618" i="7"/>
  <c r="M1608" i="7"/>
  <c r="K2053" i="7"/>
  <c r="G2054" i="7"/>
  <c r="K2020" i="7"/>
  <c r="K1959" i="7"/>
  <c r="K1961" i="7"/>
  <c r="G1964" i="7"/>
  <c r="K1936" i="7"/>
  <c r="K1916" i="7"/>
  <c r="K1840" i="7"/>
  <c r="K1817" i="7"/>
  <c r="K1816" i="7"/>
  <c r="K1831" i="7"/>
  <c r="M1818" i="7"/>
  <c r="G1806" i="7"/>
  <c r="K1766" i="7"/>
  <c r="N2015" i="7"/>
  <c r="J2015" i="7" s="1"/>
  <c r="O1858" i="7"/>
  <c r="E1834" i="7"/>
  <c r="I1834" i="7" s="1"/>
  <c r="O1813" i="7"/>
  <c r="O1783" i="7"/>
  <c r="F1759" i="7"/>
  <c r="J1759" i="7" s="1"/>
  <c r="G1753" i="7"/>
  <c r="K1753" i="7"/>
  <c r="E1744" i="7"/>
  <c r="I1744" i="7" s="1"/>
  <c r="H1714" i="7"/>
  <c r="D1714" i="7" s="1"/>
  <c r="K2051" i="7"/>
  <c r="K2042" i="7"/>
  <c r="K2038" i="7"/>
  <c r="K2036" i="7"/>
  <c r="K2034" i="7"/>
  <c r="O2032" i="7"/>
  <c r="K2023" i="7"/>
  <c r="K2013" i="7"/>
  <c r="G2009" i="7"/>
  <c r="G1994" i="7"/>
  <c r="K1978" i="7"/>
  <c r="K1966" i="7"/>
  <c r="K1960" i="7"/>
  <c r="G1957" i="7"/>
  <c r="K1953" i="7"/>
  <c r="G1942" i="7"/>
  <c r="H1939" i="7"/>
  <c r="D1939" i="7" s="1"/>
  <c r="K1933" i="7"/>
  <c r="K1932" i="7"/>
  <c r="G1927" i="7"/>
  <c r="K1915" i="7"/>
  <c r="G1866" i="7"/>
  <c r="H1848" i="7"/>
  <c r="D1848" i="7" s="1"/>
  <c r="O1843" i="7"/>
  <c r="G1798" i="7"/>
  <c r="K1798" i="7"/>
  <c r="F1714" i="7"/>
  <c r="J1714" i="7" s="1"/>
  <c r="G1716" i="7"/>
  <c r="G1888" i="7"/>
  <c r="K1872" i="7"/>
  <c r="G1858" i="7"/>
  <c r="K1856" i="7"/>
  <c r="K1842" i="7"/>
  <c r="K1841" i="7"/>
  <c r="K1839" i="7"/>
  <c r="K1838" i="7"/>
  <c r="G1828" i="7"/>
  <c r="L1819" i="7"/>
  <c r="D1819" i="7" s="1"/>
  <c r="K1809" i="7"/>
  <c r="K1808" i="7"/>
  <c r="K1793" i="7"/>
  <c r="H1789" i="7"/>
  <c r="D1789" i="7" s="1"/>
  <c r="K1782" i="7"/>
  <c r="K1780" i="7"/>
  <c r="K1765" i="7"/>
  <c r="H1759" i="7"/>
  <c r="D1759" i="7" s="1"/>
  <c r="K1757" i="7"/>
  <c r="K1751" i="7"/>
  <c r="K1740" i="7"/>
  <c r="K1734" i="7"/>
  <c r="G1731" i="7"/>
  <c r="G1693" i="7"/>
  <c r="G1678" i="7"/>
  <c r="O1611" i="7"/>
  <c r="G1698" i="7"/>
  <c r="K1698" i="7"/>
  <c r="K1652" i="7"/>
  <c r="K1644" i="7"/>
  <c r="K1680" i="7"/>
  <c r="K1677" i="7"/>
  <c r="K1676" i="7"/>
  <c r="K1667" i="7"/>
  <c r="K1666" i="7"/>
  <c r="K1665" i="7"/>
  <c r="K1664" i="7"/>
  <c r="K1662" i="7"/>
  <c r="K1650" i="7"/>
  <c r="K1646" i="7"/>
  <c r="K1645" i="7"/>
  <c r="K1621" i="7"/>
  <c r="K1727" i="7"/>
  <c r="K1722" i="7"/>
  <c r="K1697" i="7"/>
  <c r="K1690" i="7"/>
  <c r="K1725" i="7"/>
  <c r="K1724" i="7"/>
  <c r="K1719" i="7"/>
  <c r="K1688" i="7"/>
  <c r="K1682" i="7"/>
  <c r="K1681" i="7"/>
  <c r="K1726" i="7"/>
  <c r="K1695" i="7"/>
  <c r="K1694" i="7"/>
  <c r="K1679" i="7"/>
  <c r="K1718" i="7"/>
  <c r="K1696" i="7"/>
  <c r="K1692" i="7"/>
  <c r="K1647" i="7"/>
  <c r="K1622" i="7"/>
  <c r="O1693" i="7"/>
  <c r="G1648" i="7"/>
  <c r="K1648" i="7"/>
  <c r="G1611" i="7"/>
  <c r="G1618" i="7"/>
  <c r="L2044" i="7"/>
  <c r="L1804" i="7"/>
  <c r="L1803" i="7" s="1"/>
  <c r="L1654" i="7"/>
  <c r="D1654" i="7" s="1"/>
  <c r="L1624" i="7"/>
  <c r="H1909" i="7"/>
  <c r="D1909" i="7" s="1"/>
  <c r="H1834" i="7"/>
  <c r="D1834" i="7" s="1"/>
  <c r="G1630" i="7"/>
  <c r="G1629" i="7"/>
  <c r="F1609" i="7"/>
  <c r="K1643" i="7"/>
  <c r="G1641" i="7"/>
  <c r="F1639" i="7"/>
  <c r="J1639" i="7" s="1"/>
  <c r="K1721" i="7"/>
  <c r="K1720" i="7"/>
  <c r="K1733" i="7"/>
  <c r="F1729" i="7"/>
  <c r="J1729" i="7" s="1"/>
  <c r="K1752" i="7"/>
  <c r="K1748" i="7"/>
  <c r="G1746" i="7"/>
  <c r="K1764" i="7"/>
  <c r="G1761" i="7"/>
  <c r="K1796" i="7"/>
  <c r="K1800" i="7"/>
  <c r="F1804" i="7"/>
  <c r="G1836" i="7"/>
  <c r="G1896" i="7"/>
  <c r="G1911" i="7"/>
  <c r="K1929" i="7"/>
  <c r="G1979" i="7"/>
  <c r="K2021" i="7"/>
  <c r="G2047" i="7"/>
  <c r="N1609" i="7"/>
  <c r="O1609" i="7" s="1"/>
  <c r="O1626" i="7"/>
  <c r="M1624" i="7"/>
  <c r="O1633" i="7"/>
  <c r="O1656" i="7"/>
  <c r="O1671" i="7"/>
  <c r="K1810" i="7"/>
  <c r="K1914" i="7"/>
  <c r="K1976" i="7"/>
  <c r="O2002" i="7"/>
  <c r="K2022" i="7"/>
  <c r="K2049" i="7"/>
  <c r="H1684" i="7"/>
  <c r="D1684" i="7" s="1"/>
  <c r="H1773" i="7"/>
  <c r="D1773" i="7" s="1"/>
  <c r="H1955" i="7"/>
  <c r="D1955" i="7" s="1"/>
  <c r="L1669" i="7"/>
  <c r="D1669" i="7" s="1"/>
  <c r="K2039" i="7"/>
  <c r="M2029" i="7"/>
  <c r="N1984" i="7"/>
  <c r="K1964" i="7"/>
  <c r="O1828" i="7"/>
  <c r="N1819" i="7"/>
  <c r="O1821" i="7"/>
  <c r="F1819" i="7"/>
  <c r="G1821" i="7"/>
  <c r="O1806" i="7"/>
  <c r="N1804" i="7"/>
  <c r="H1729" i="7"/>
  <c r="D1729" i="7" s="1"/>
  <c r="O1723" i="7"/>
  <c r="N1713" i="7"/>
  <c r="O1678" i="7"/>
  <c r="M1669" i="7"/>
  <c r="G2032" i="7"/>
  <c r="O2030" i="7"/>
  <c r="H2030" i="7"/>
  <c r="D2030" i="7" s="1"/>
  <c r="G2017" i="7"/>
  <c r="H2015" i="7"/>
  <c r="D2015" i="7" s="1"/>
  <c r="O1987" i="7"/>
  <c r="G1987" i="7"/>
  <c r="O1972" i="7"/>
  <c r="G1972" i="7"/>
  <c r="M1918" i="7"/>
  <c r="O1920" i="7"/>
  <c r="E1918" i="7"/>
  <c r="N1909" i="7"/>
  <c r="J1909" i="7" s="1"/>
  <c r="E1894" i="7"/>
  <c r="I1894" i="7" s="1"/>
  <c r="H1818" i="7"/>
  <c r="H1804" i="7"/>
  <c r="H1639" i="7"/>
  <c r="D1639" i="7" s="1"/>
  <c r="K1920" i="7"/>
  <c r="E1879" i="7"/>
  <c r="I1879" i="7" s="1"/>
  <c r="F1774" i="7"/>
  <c r="J1774" i="7" s="1"/>
  <c r="G1776" i="7"/>
  <c r="K1768" i="7"/>
  <c r="M1653" i="7"/>
  <c r="F1669" i="7"/>
  <c r="G1671" i="7"/>
  <c r="F1654" i="7"/>
  <c r="J1654" i="7" s="1"/>
  <c r="G1656" i="7"/>
  <c r="L1609" i="7"/>
  <c r="D1609" i="7" s="1"/>
  <c r="N1653" i="7"/>
  <c r="O1654" i="7"/>
  <c r="I1918" i="7" l="1"/>
  <c r="J1819" i="7"/>
  <c r="J1804" i="7"/>
  <c r="K1858" i="7"/>
  <c r="D1804" i="7"/>
  <c r="J1609" i="7"/>
  <c r="I2045" i="7"/>
  <c r="J2045" i="7"/>
  <c r="K2045" i="7" s="1"/>
  <c r="N2044" i="7"/>
  <c r="I1624" i="7"/>
  <c r="I1909" i="7"/>
  <c r="I2015" i="7"/>
  <c r="H1924" i="7"/>
  <c r="D1924" i="7" s="1"/>
  <c r="D1624" i="7"/>
  <c r="G1985" i="7"/>
  <c r="P1729" i="7"/>
  <c r="K1879" i="7"/>
  <c r="H1623" i="7"/>
  <c r="K1994" i="7"/>
  <c r="K1918" i="7"/>
  <c r="F1984" i="7"/>
  <c r="L1999" i="7"/>
  <c r="D1999" i="7" s="1"/>
  <c r="K1843" i="7"/>
  <c r="E1608" i="7"/>
  <c r="I1608" i="7" s="1"/>
  <c r="E1984" i="7"/>
  <c r="O2045" i="7"/>
  <c r="M2014" i="7"/>
  <c r="O1985" i="7"/>
  <c r="M1969" i="7"/>
  <c r="O1918" i="7"/>
  <c r="M1803" i="7"/>
  <c r="M1668" i="7"/>
  <c r="F1939" i="7"/>
  <c r="J1939" i="7" s="1"/>
  <c r="H1969" i="7"/>
  <c r="D1969" i="7" s="1"/>
  <c r="O2000" i="7"/>
  <c r="L1984" i="7"/>
  <c r="D1984" i="7" s="1"/>
  <c r="H2044" i="7"/>
  <c r="D2044" i="7" s="1"/>
  <c r="F1848" i="7"/>
  <c r="J1848" i="7" s="1"/>
  <c r="E1848" i="7"/>
  <c r="I1848" i="7" s="1"/>
  <c r="L1653" i="7"/>
  <c r="D1653" i="7" s="1"/>
  <c r="E1653" i="7"/>
  <c r="I1653" i="7" s="1"/>
  <c r="E1683" i="7"/>
  <c r="I1683" i="7" s="1"/>
  <c r="O2015" i="7"/>
  <c r="F1969" i="7"/>
  <c r="E1803" i="7"/>
  <c r="E2014" i="7"/>
  <c r="F1908" i="7"/>
  <c r="F2014" i="7"/>
  <c r="H1954" i="7"/>
  <c r="D1954" i="7" s="1"/>
  <c r="H1908" i="7"/>
  <c r="D1908" i="7" s="1"/>
  <c r="F1608" i="7"/>
  <c r="G1849" i="7"/>
  <c r="K1894" i="7"/>
  <c r="F1728" i="7"/>
  <c r="J1728" i="7" s="1"/>
  <c r="M1908" i="7"/>
  <c r="M1623" i="7"/>
  <c r="N1668" i="7"/>
  <c r="F1954" i="7"/>
  <c r="J1954" i="7" s="1"/>
  <c r="H1758" i="7"/>
  <c r="D1758" i="7" s="1"/>
  <c r="G1789" i="7"/>
  <c r="F1833" i="7"/>
  <c r="J1833" i="7" s="1"/>
  <c r="E1773" i="7"/>
  <c r="I1773" i="7" s="1"/>
  <c r="L1818" i="7"/>
  <c r="D1818" i="7" s="1"/>
  <c r="F2044" i="7"/>
  <c r="F2029" i="7"/>
  <c r="J2029" i="7" s="1"/>
  <c r="G1639" i="7"/>
  <c r="K1911" i="7"/>
  <c r="K1851" i="7"/>
  <c r="K1693" i="7"/>
  <c r="F1893" i="7"/>
  <c r="J1893" i="7" s="1"/>
  <c r="G2015" i="7"/>
  <c r="E1969" i="7"/>
  <c r="N1969" i="7"/>
  <c r="E1924" i="7"/>
  <c r="I1924" i="7" s="1"/>
  <c r="G1918" i="7"/>
  <c r="K1759" i="7"/>
  <c r="E1863" i="7"/>
  <c r="I1863" i="7" s="1"/>
  <c r="F1788" i="7"/>
  <c r="J1788" i="7" s="1"/>
  <c r="E1758" i="7"/>
  <c r="I1758" i="7" s="1"/>
  <c r="G2045" i="7"/>
  <c r="E1954" i="7"/>
  <c r="I1954" i="7" s="1"/>
  <c r="G2030" i="7"/>
  <c r="E2044" i="7"/>
  <c r="F1743" i="7"/>
  <c r="J1743" i="7" s="1"/>
  <c r="E2029" i="7"/>
  <c r="I2029" i="7" s="1"/>
  <c r="K1942" i="7"/>
  <c r="K1663" i="7"/>
  <c r="K1738" i="7"/>
  <c r="K1828" i="7"/>
  <c r="K1957" i="7"/>
  <c r="K1955" i="7"/>
  <c r="N1608" i="7"/>
  <c r="O1608" i="7" s="1"/>
  <c r="G1684" i="7"/>
  <c r="E1788" i="7"/>
  <c r="I1788" i="7" s="1"/>
  <c r="F1878" i="7"/>
  <c r="J1878" i="7" s="1"/>
  <c r="G1955" i="7"/>
  <c r="H1833" i="7"/>
  <c r="D1833" i="7" s="1"/>
  <c r="G1940" i="7"/>
  <c r="O1984" i="7"/>
  <c r="H1713" i="7"/>
  <c r="D1713" i="7" s="1"/>
  <c r="K1714" i="7"/>
  <c r="K1791" i="7"/>
  <c r="K1927" i="7"/>
  <c r="K1639" i="7"/>
  <c r="K1972" i="7"/>
  <c r="K1684" i="7"/>
  <c r="K1925" i="7"/>
  <c r="N1623" i="7"/>
  <c r="N2014" i="7"/>
  <c r="O1970" i="7"/>
  <c r="F1924" i="7"/>
  <c r="J1924" i="7" s="1"/>
  <c r="F1683" i="7"/>
  <c r="J1683" i="7" s="1"/>
  <c r="G2000" i="7"/>
  <c r="F1999" i="7"/>
  <c r="F1758" i="7"/>
  <c r="J1758" i="7" s="1"/>
  <c r="F1713" i="7"/>
  <c r="J1713" i="7" s="1"/>
  <c r="K1686" i="7"/>
  <c r="G1609" i="7"/>
  <c r="E1743" i="7"/>
  <c r="I1743" i="7" s="1"/>
  <c r="K1744" i="7"/>
  <c r="E1728" i="7"/>
  <c r="I1728" i="7" s="1"/>
  <c r="H1743" i="7"/>
  <c r="D1743" i="7" s="1"/>
  <c r="G1759" i="7"/>
  <c r="E1939" i="7"/>
  <c r="I1939" i="7" s="1"/>
  <c r="E1638" i="7"/>
  <c r="I1638" i="7" s="1"/>
  <c r="E1818" i="7"/>
  <c r="I1818" i="7" s="1"/>
  <c r="K1888" i="7"/>
  <c r="G1909" i="7"/>
  <c r="K1678" i="7"/>
  <c r="G1729" i="7"/>
  <c r="H1788" i="7"/>
  <c r="D1788" i="7" s="1"/>
  <c r="E1713" i="7"/>
  <c r="I1713" i="7" s="1"/>
  <c r="K1940" i="7"/>
  <c r="G1925" i="7"/>
  <c r="G1970" i="7"/>
  <c r="G1804" i="7"/>
  <c r="E1623" i="7"/>
  <c r="K1761" i="7"/>
  <c r="E1833" i="7"/>
  <c r="I1833" i="7" s="1"/>
  <c r="E1999" i="7"/>
  <c r="O1624" i="7"/>
  <c r="E1908" i="7"/>
  <c r="K1834" i="7"/>
  <c r="G1834" i="7"/>
  <c r="G1744" i="7"/>
  <c r="G1714" i="7"/>
  <c r="K2017" i="7"/>
  <c r="K2032" i="7"/>
  <c r="K1783" i="7"/>
  <c r="O1999" i="7"/>
  <c r="H1683" i="7"/>
  <c r="D1683" i="7" s="1"/>
  <c r="L1623" i="7"/>
  <c r="L1668" i="7"/>
  <c r="D1668" i="7" s="1"/>
  <c r="G1628" i="7"/>
  <c r="F1626" i="7"/>
  <c r="J1626" i="7" s="1"/>
  <c r="F1638" i="7"/>
  <c r="J1638" i="7" s="1"/>
  <c r="K1789" i="7"/>
  <c r="F1803" i="7"/>
  <c r="K1849" i="7"/>
  <c r="O1669" i="7"/>
  <c r="G1654" i="7"/>
  <c r="F1653" i="7"/>
  <c r="J1653" i="7" s="1"/>
  <c r="E1878" i="7"/>
  <c r="I1878" i="7" s="1"/>
  <c r="H1803" i="7"/>
  <c r="D1803" i="7" s="1"/>
  <c r="G1879" i="7"/>
  <c r="E1893" i="7"/>
  <c r="I1893" i="7" s="1"/>
  <c r="G1894" i="7"/>
  <c r="N1908" i="7"/>
  <c r="J1908" i="7" s="1"/>
  <c r="O1909" i="7"/>
  <c r="K2047" i="7"/>
  <c r="H1728" i="7"/>
  <c r="D1728" i="7" s="1"/>
  <c r="O1804" i="7"/>
  <c r="N1803" i="7"/>
  <c r="K2030" i="7"/>
  <c r="O1653" i="7"/>
  <c r="L1608" i="7"/>
  <c r="D1608" i="7" s="1"/>
  <c r="F1668" i="7"/>
  <c r="G1669" i="7"/>
  <c r="K1774" i="7"/>
  <c r="F1773" i="7"/>
  <c r="J1773" i="7" s="1"/>
  <c r="G1774" i="7"/>
  <c r="H1638" i="7"/>
  <c r="D1638" i="7" s="1"/>
  <c r="G1864" i="7"/>
  <c r="F1863" i="7"/>
  <c r="J1863" i="7" s="1"/>
  <c r="H2014" i="7"/>
  <c r="D2014" i="7" s="1"/>
  <c r="H2029" i="7"/>
  <c r="D2029" i="7" s="1"/>
  <c r="K1723" i="7"/>
  <c r="K1806" i="7"/>
  <c r="F1818" i="7"/>
  <c r="G1819" i="7"/>
  <c r="N1818" i="7"/>
  <c r="O1818" i="7" s="1"/>
  <c r="O1819" i="7"/>
  <c r="I1803" i="7" l="1"/>
  <c r="J2044" i="7"/>
  <c r="J1818" i="7"/>
  <c r="J1803" i="7"/>
  <c r="I1623" i="7"/>
  <c r="J2014" i="7"/>
  <c r="J1969" i="7"/>
  <c r="J1608" i="7"/>
  <c r="K1863" i="7"/>
  <c r="I1908" i="7"/>
  <c r="I1969" i="7"/>
  <c r="I2014" i="7"/>
  <c r="D1623" i="7"/>
  <c r="P1728" i="7"/>
  <c r="K1878" i="7"/>
  <c r="L1923" i="7"/>
  <c r="G1984" i="7"/>
  <c r="G1608" i="7"/>
  <c r="G1848" i="7"/>
  <c r="G1653" i="7"/>
  <c r="G2014" i="7"/>
  <c r="K1909" i="7"/>
  <c r="K1804" i="7"/>
  <c r="K2015" i="7"/>
  <c r="K1970" i="7"/>
  <c r="K1939" i="7"/>
  <c r="K1683" i="7"/>
  <c r="K1893" i="7"/>
  <c r="O1623" i="7"/>
  <c r="O1668" i="7"/>
  <c r="O2014" i="7"/>
  <c r="O1969" i="7"/>
  <c r="K1954" i="7"/>
  <c r="G1969" i="7"/>
  <c r="K2029" i="7"/>
  <c r="K1848" i="7"/>
  <c r="G1713" i="7"/>
  <c r="G2029" i="7"/>
  <c r="G1954" i="7"/>
  <c r="N1923" i="7"/>
  <c r="G1758" i="7"/>
  <c r="K1833" i="7"/>
  <c r="K1743" i="7"/>
  <c r="K1788" i="7"/>
  <c r="K1758" i="7"/>
  <c r="G1788" i="7"/>
  <c r="G2044" i="7"/>
  <c r="G1939" i="7"/>
  <c r="F1923" i="7"/>
  <c r="L1607" i="7"/>
  <c r="G1743" i="7"/>
  <c r="G1728" i="7"/>
  <c r="K1713" i="7"/>
  <c r="G1924" i="7"/>
  <c r="G1683" i="7"/>
  <c r="O1908" i="7"/>
  <c r="G1833" i="7"/>
  <c r="E1923" i="7"/>
  <c r="G1999" i="7"/>
  <c r="H1607" i="7"/>
  <c r="D1607" i="7" s="1"/>
  <c r="E1607" i="7"/>
  <c r="O1803" i="7"/>
  <c r="N1607" i="7"/>
  <c r="G1803" i="7"/>
  <c r="G1878" i="7"/>
  <c r="F1624" i="7"/>
  <c r="J1624" i="7" s="1"/>
  <c r="G1626" i="7"/>
  <c r="K1626" i="7"/>
  <c r="G1638" i="7"/>
  <c r="K1638" i="7"/>
  <c r="K1924" i="7"/>
  <c r="H1923" i="7"/>
  <c r="D1923" i="7" s="1"/>
  <c r="G1818" i="7"/>
  <c r="G1773" i="7"/>
  <c r="K1773" i="7"/>
  <c r="G1908" i="7"/>
  <c r="G1863" i="7"/>
  <c r="G1668" i="7"/>
  <c r="G1893" i="7"/>
  <c r="O1404" i="7"/>
  <c r="O1405" i="7"/>
  <c r="J1923" i="7" l="1"/>
  <c r="K1908" i="7"/>
  <c r="K1969" i="7"/>
  <c r="K1803" i="7"/>
  <c r="K2014" i="7"/>
  <c r="G1923" i="7"/>
  <c r="K1624" i="7"/>
  <c r="F1623" i="7"/>
  <c r="J1623" i="7" s="1"/>
  <c r="G1624" i="7"/>
  <c r="O263" i="7"/>
  <c r="F1607" i="7" l="1"/>
  <c r="J1607" i="7" s="1"/>
  <c r="G1623" i="7"/>
  <c r="K1623" i="7"/>
  <c r="K355" i="7"/>
  <c r="K356" i="7"/>
  <c r="G1607" i="7" l="1"/>
  <c r="F420" i="7" l="1"/>
  <c r="J420" i="7" s="1"/>
  <c r="F2840" i="7"/>
  <c r="J2840" i="7" s="1"/>
  <c r="N2280" i="7"/>
  <c r="F2280" i="7"/>
  <c r="E2606" i="7" l="1"/>
  <c r="I2606" i="7" s="1"/>
  <c r="K2900" i="7"/>
  <c r="K2899" i="7"/>
  <c r="K2898" i="7"/>
  <c r="O2282" i="7"/>
  <c r="M2280" i="7"/>
  <c r="O2280" i="7" s="1"/>
  <c r="E2963" i="7" l="1"/>
  <c r="I2963" i="7" s="1"/>
  <c r="E1522" i="7"/>
  <c r="I1522" i="7" s="1"/>
  <c r="E1182" i="7"/>
  <c r="E1092" i="7"/>
  <c r="I1092" i="7" s="1"/>
  <c r="O669" i="7" l="1"/>
  <c r="G669" i="7"/>
  <c r="P669" i="7"/>
  <c r="O668" i="7"/>
  <c r="G668" i="7"/>
  <c r="P668" i="7"/>
  <c r="O667" i="7"/>
  <c r="G667" i="7"/>
  <c r="P667" i="7"/>
  <c r="O666" i="7"/>
  <c r="G666" i="7"/>
  <c r="P666" i="7"/>
  <c r="H665" i="7"/>
  <c r="F665" i="7"/>
  <c r="J665" i="7" s="1"/>
  <c r="E665" i="7"/>
  <c r="I665" i="7" s="1"/>
  <c r="O664" i="7"/>
  <c r="G664" i="7"/>
  <c r="P664" i="7"/>
  <c r="G663" i="7"/>
  <c r="P663" i="7"/>
  <c r="G662" i="7"/>
  <c r="P662" i="7"/>
  <c r="G661" i="7"/>
  <c r="P661" i="7"/>
  <c r="G660" i="7"/>
  <c r="P660" i="7"/>
  <c r="P659" i="7"/>
  <c r="F658" i="7"/>
  <c r="J658" i="7" s="1"/>
  <c r="E658" i="7"/>
  <c r="I658" i="7" s="1"/>
  <c r="P657" i="7"/>
  <c r="D665" i="7" l="1"/>
  <c r="F656" i="7"/>
  <c r="J656" i="7" s="1"/>
  <c r="P665" i="7"/>
  <c r="O665" i="7"/>
  <c r="G665" i="7"/>
  <c r="E656" i="7"/>
  <c r="I656" i="7" s="1"/>
  <c r="K664" i="7"/>
  <c r="K666" i="7"/>
  <c r="K667" i="7"/>
  <c r="K668" i="7"/>
  <c r="K669" i="7"/>
  <c r="K660" i="7"/>
  <c r="K662" i="7"/>
  <c r="K661" i="7"/>
  <c r="K663" i="7"/>
  <c r="K658" i="7"/>
  <c r="G658" i="7"/>
  <c r="P658" i="7"/>
  <c r="K665" i="7"/>
  <c r="O1336" i="7"/>
  <c r="G1336" i="7"/>
  <c r="P1336" i="7"/>
  <c r="O1335" i="7"/>
  <c r="G1335" i="7"/>
  <c r="P1335" i="7"/>
  <c r="G1334" i="7"/>
  <c r="P1334" i="7"/>
  <c r="P1333" i="7"/>
  <c r="F1332" i="7"/>
  <c r="J1332" i="7" s="1"/>
  <c r="E1332" i="7"/>
  <c r="I1332" i="7" s="1"/>
  <c r="O1331" i="7"/>
  <c r="G1331" i="7"/>
  <c r="P1331" i="7"/>
  <c r="G1330" i="7"/>
  <c r="P1330" i="7"/>
  <c r="G1329" i="7"/>
  <c r="P1329" i="7"/>
  <c r="G1328" i="7"/>
  <c r="P1328" i="7"/>
  <c r="G1327" i="7"/>
  <c r="P1327" i="7"/>
  <c r="P1326" i="7"/>
  <c r="F1325" i="7"/>
  <c r="J1325" i="7" s="1"/>
  <c r="E1325" i="7"/>
  <c r="I1325" i="7" s="1"/>
  <c r="P1324" i="7"/>
  <c r="E655" i="7" l="1"/>
  <c r="I655" i="7" s="1"/>
  <c r="F1323" i="7"/>
  <c r="J1323" i="7" s="1"/>
  <c r="P656" i="7"/>
  <c r="K656" i="7"/>
  <c r="F655" i="7"/>
  <c r="J655" i="7" s="1"/>
  <c r="G656" i="7"/>
  <c r="K1327" i="7"/>
  <c r="K1329" i="7"/>
  <c r="K1331" i="7"/>
  <c r="K1335" i="7"/>
  <c r="K1336" i="7"/>
  <c r="E1323" i="7"/>
  <c r="I1323" i="7" s="1"/>
  <c r="P1325" i="7"/>
  <c r="G1325" i="7"/>
  <c r="K1328" i="7"/>
  <c r="K1330" i="7"/>
  <c r="K1334" i="7"/>
  <c r="K1332" i="7"/>
  <c r="K1325" i="7"/>
  <c r="G1332" i="7"/>
  <c r="P1332" i="7"/>
  <c r="E2531" i="7"/>
  <c r="I2531" i="7" s="1"/>
  <c r="E2523" i="7"/>
  <c r="I2523" i="7" s="1"/>
  <c r="P655" i="7" l="1"/>
  <c r="F1322" i="7"/>
  <c r="J1322" i="7" s="1"/>
  <c r="K655" i="7"/>
  <c r="G655" i="7"/>
  <c r="K1323" i="7"/>
  <c r="G1323" i="7"/>
  <c r="P1323" i="7"/>
  <c r="E1322" i="7"/>
  <c r="I1322" i="7" s="1"/>
  <c r="K1322" i="7" l="1"/>
  <c r="G1322" i="7"/>
  <c r="P1322" i="7"/>
  <c r="O1366" i="7"/>
  <c r="G1366" i="7"/>
  <c r="P1366" i="7"/>
  <c r="O1365" i="7"/>
  <c r="G1365" i="7"/>
  <c r="P1365" i="7"/>
  <c r="O1364" i="7"/>
  <c r="G1364" i="7"/>
  <c r="P1364" i="7"/>
  <c r="O1363" i="7"/>
  <c r="G1363" i="7"/>
  <c r="P1363" i="7"/>
  <c r="N1362" i="7"/>
  <c r="M1362" i="7"/>
  <c r="L1362" i="7"/>
  <c r="L1352" i="7" s="1"/>
  <c r="D1352" i="7" s="1"/>
  <c r="H1362" i="7"/>
  <c r="F1362" i="7"/>
  <c r="J1362" i="7" s="1"/>
  <c r="E1362" i="7"/>
  <c r="O1361" i="7"/>
  <c r="G1361" i="7"/>
  <c r="P1361" i="7"/>
  <c r="P1360" i="7"/>
  <c r="G1360" i="7"/>
  <c r="P1359" i="7"/>
  <c r="O1359" i="7"/>
  <c r="G1359" i="7"/>
  <c r="P1358" i="7"/>
  <c r="O1358" i="7"/>
  <c r="G1358" i="7"/>
  <c r="P1357" i="7"/>
  <c r="O1357" i="7"/>
  <c r="G1357" i="7"/>
  <c r="P1356" i="7"/>
  <c r="N1355" i="7"/>
  <c r="M1355" i="7"/>
  <c r="F1355" i="7"/>
  <c r="E1355" i="7"/>
  <c r="E1353" i="7" s="1"/>
  <c r="P1354" i="7"/>
  <c r="O867" i="7"/>
  <c r="G867" i="7"/>
  <c r="P867" i="7"/>
  <c r="O866" i="7"/>
  <c r="G866" i="7"/>
  <c r="P866" i="7"/>
  <c r="O865" i="7"/>
  <c r="G865" i="7"/>
  <c r="P865" i="7"/>
  <c r="O864" i="7"/>
  <c r="G864" i="7"/>
  <c r="P864" i="7"/>
  <c r="N863" i="7"/>
  <c r="N853" i="7" s="1"/>
  <c r="M863" i="7"/>
  <c r="M853" i="7" s="1"/>
  <c r="M852" i="7" s="1"/>
  <c r="L863" i="7"/>
  <c r="L853" i="7" s="1"/>
  <c r="D853" i="7" s="1"/>
  <c r="H863" i="7"/>
  <c r="D863" i="7" s="1"/>
  <c r="F863" i="7"/>
  <c r="J863" i="7" s="1"/>
  <c r="E863" i="7"/>
  <c r="I863" i="7" s="1"/>
  <c r="O862" i="7"/>
  <c r="G862" i="7"/>
  <c r="P862" i="7"/>
  <c r="O861" i="7"/>
  <c r="G861" i="7"/>
  <c r="P861" i="7"/>
  <c r="P860" i="7"/>
  <c r="G859" i="7"/>
  <c r="P859" i="7"/>
  <c r="G858" i="7"/>
  <c r="P858" i="7"/>
  <c r="P857" i="7"/>
  <c r="F856" i="7"/>
  <c r="E856" i="7"/>
  <c r="P855" i="7"/>
  <c r="O364" i="7"/>
  <c r="G364" i="7"/>
  <c r="P364" i="7"/>
  <c r="P363" i="7"/>
  <c r="O362" i="7"/>
  <c r="G362" i="7"/>
  <c r="P362" i="7"/>
  <c r="P361" i="7"/>
  <c r="N360" i="7"/>
  <c r="M360" i="7"/>
  <c r="H350" i="7"/>
  <c r="F360" i="7"/>
  <c r="E360" i="7"/>
  <c r="O359" i="7"/>
  <c r="G359" i="7"/>
  <c r="P359" i="7"/>
  <c r="O358" i="7"/>
  <c r="G358" i="7"/>
  <c r="P358" i="7"/>
  <c r="O357" i="7"/>
  <c r="G357" i="7"/>
  <c r="P357" i="7"/>
  <c r="O356" i="7"/>
  <c r="G356" i="7"/>
  <c r="P356" i="7"/>
  <c r="O355" i="7"/>
  <c r="G355" i="7"/>
  <c r="P355" i="7"/>
  <c r="P354" i="7"/>
  <c r="L353" i="7"/>
  <c r="D353" i="7" s="1"/>
  <c r="F353" i="7"/>
  <c r="J353" i="7" s="1"/>
  <c r="E353" i="7"/>
  <c r="I353" i="7" s="1"/>
  <c r="P352" i="7"/>
  <c r="O71" i="7"/>
  <c r="P71" i="7"/>
  <c r="O70" i="7"/>
  <c r="P70" i="7"/>
  <c r="O69" i="7"/>
  <c r="P69" i="7"/>
  <c r="O68" i="7"/>
  <c r="P68" i="7"/>
  <c r="N67" i="7"/>
  <c r="M67" i="7"/>
  <c r="L67" i="7"/>
  <c r="L57" i="7" s="1"/>
  <c r="H67" i="7"/>
  <c r="D67" i="7" s="1"/>
  <c r="F67" i="7"/>
  <c r="J67" i="7" s="1"/>
  <c r="E67" i="7"/>
  <c r="I67" i="7" s="1"/>
  <c r="O66" i="7"/>
  <c r="P66" i="7"/>
  <c r="O65" i="7"/>
  <c r="P65" i="7"/>
  <c r="O64" i="7"/>
  <c r="P64" i="7"/>
  <c r="G63" i="7"/>
  <c r="P63" i="7"/>
  <c r="P62" i="7"/>
  <c r="P61" i="7"/>
  <c r="F60" i="7"/>
  <c r="J60" i="7" s="1"/>
  <c r="E60" i="7"/>
  <c r="I60" i="7" s="1"/>
  <c r="P59" i="7"/>
  <c r="D1362" i="7" l="1"/>
  <c r="M1353" i="7"/>
  <c r="M1352" i="7" s="1"/>
  <c r="P1362" i="7"/>
  <c r="K1362" i="7"/>
  <c r="L852" i="7"/>
  <c r="D852" i="7" s="1"/>
  <c r="P67" i="7"/>
  <c r="P863" i="7"/>
  <c r="K60" i="7"/>
  <c r="K353" i="7"/>
  <c r="P60" i="7"/>
  <c r="P360" i="7"/>
  <c r="L351" i="7"/>
  <c r="D351" i="7" s="1"/>
  <c r="P353" i="7"/>
  <c r="P1353" i="7"/>
  <c r="E351" i="7"/>
  <c r="I351" i="7" s="1"/>
  <c r="G1362" i="7"/>
  <c r="O1362" i="7"/>
  <c r="P1355" i="7"/>
  <c r="E1352" i="7"/>
  <c r="G863" i="7"/>
  <c r="O863" i="7"/>
  <c r="O1355" i="7"/>
  <c r="F1353" i="7"/>
  <c r="N1353" i="7"/>
  <c r="G1355" i="7"/>
  <c r="K861" i="7"/>
  <c r="K862" i="7"/>
  <c r="K864" i="7"/>
  <c r="K865" i="7"/>
  <c r="K866" i="7"/>
  <c r="K867" i="7"/>
  <c r="M350" i="7"/>
  <c r="O353" i="7"/>
  <c r="O360" i="7"/>
  <c r="E854" i="7"/>
  <c r="P856" i="7"/>
  <c r="G856" i="7"/>
  <c r="K863" i="7"/>
  <c r="F854" i="7"/>
  <c r="K64" i="7"/>
  <c r="K66" i="7"/>
  <c r="K67" i="7"/>
  <c r="K69" i="7"/>
  <c r="K71" i="7"/>
  <c r="G353" i="7"/>
  <c r="K357" i="7"/>
  <c r="K358" i="7"/>
  <c r="G360" i="7"/>
  <c r="F351" i="7"/>
  <c r="J351" i="7" s="1"/>
  <c r="E58" i="7"/>
  <c r="I58" i="7" s="1"/>
  <c r="G60" i="7"/>
  <c r="K65" i="7"/>
  <c r="O67" i="7"/>
  <c r="K68" i="7"/>
  <c r="K70" i="7"/>
  <c r="H57" i="7"/>
  <c r="D57" i="7" s="1"/>
  <c r="F58" i="7"/>
  <c r="J58" i="7" s="1"/>
  <c r="D949" i="7"/>
  <c r="D947" i="7" s="1"/>
  <c r="D946" i="7" s="1"/>
  <c r="D2982" i="7"/>
  <c r="D990" i="7"/>
  <c r="D989" i="7"/>
  <c r="D988" i="7"/>
  <c r="D987" i="7"/>
  <c r="D985" i="7"/>
  <c r="D984" i="7"/>
  <c r="D983" i="7"/>
  <c r="D982" i="7"/>
  <c r="D981" i="7"/>
  <c r="D975" i="7"/>
  <c r="D974" i="7"/>
  <c r="D973" i="7"/>
  <c r="D972" i="7"/>
  <c r="D970" i="7"/>
  <c r="D969" i="7"/>
  <c r="D968" i="7"/>
  <c r="D967" i="7"/>
  <c r="D960" i="7"/>
  <c r="D959" i="7"/>
  <c r="D958" i="7"/>
  <c r="D957" i="7"/>
  <c r="D956" i="7"/>
  <c r="D955" i="7"/>
  <c r="D954" i="7"/>
  <c r="D953" i="7"/>
  <c r="D951" i="7"/>
  <c r="D945" i="7"/>
  <c r="D944" i="7"/>
  <c r="D943" i="7"/>
  <c r="D942" i="7"/>
  <c r="D940" i="7"/>
  <c r="D939" i="7"/>
  <c r="D938" i="7"/>
  <c r="D914" i="7"/>
  <c r="D913" i="7"/>
  <c r="D912" i="7"/>
  <c r="D911" i="7"/>
  <c r="D909" i="7"/>
  <c r="D908" i="7"/>
  <c r="D2477" i="7"/>
  <c r="D2467" i="7" l="1"/>
  <c r="K58" i="7"/>
  <c r="K351" i="7"/>
  <c r="L350" i="7"/>
  <c r="D350" i="7" s="1"/>
  <c r="N852" i="7"/>
  <c r="O853" i="7"/>
  <c r="E853" i="7"/>
  <c r="P351" i="7"/>
  <c r="E350" i="7"/>
  <c r="I350" i="7" s="1"/>
  <c r="P1352" i="7"/>
  <c r="N1352" i="7"/>
  <c r="O1352" i="7" s="1"/>
  <c r="O1353" i="7"/>
  <c r="F1352" i="7"/>
  <c r="G1353" i="7"/>
  <c r="P854" i="7"/>
  <c r="F853" i="7"/>
  <c r="G854" i="7"/>
  <c r="F350" i="7"/>
  <c r="G351" i="7"/>
  <c r="O351" i="7"/>
  <c r="N350" i="7"/>
  <c r="E57" i="7"/>
  <c r="I57" i="7" s="1"/>
  <c r="P58" i="7"/>
  <c r="F57" i="7"/>
  <c r="J57" i="7" s="1"/>
  <c r="G58" i="7"/>
  <c r="L2151" i="7"/>
  <c r="L2196" i="7"/>
  <c r="D2196" i="7" s="1"/>
  <c r="L1469" i="7"/>
  <c r="D1469" i="7" s="1"/>
  <c r="J350" i="7" l="1"/>
  <c r="K350" i="7"/>
  <c r="O852" i="7"/>
  <c r="K57" i="7"/>
  <c r="O350" i="7"/>
  <c r="P853" i="7"/>
  <c r="P350" i="7"/>
  <c r="P57" i="7"/>
  <c r="G350" i="7"/>
  <c r="E852" i="7"/>
  <c r="G57" i="7"/>
  <c r="G1352" i="7"/>
  <c r="F852" i="7"/>
  <c r="G853" i="7"/>
  <c r="L2195" i="7"/>
  <c r="D2195" i="7" s="1"/>
  <c r="O730" i="7"/>
  <c r="G730" i="7"/>
  <c r="P730" i="7"/>
  <c r="O729" i="7"/>
  <c r="G729" i="7"/>
  <c r="P729" i="7"/>
  <c r="O728" i="7"/>
  <c r="G728" i="7"/>
  <c r="P728" i="7"/>
  <c r="O727" i="7"/>
  <c r="G727" i="7"/>
  <c r="P727" i="7"/>
  <c r="N726" i="7"/>
  <c r="M726" i="7"/>
  <c r="L726" i="7"/>
  <c r="H726" i="7"/>
  <c r="F726" i="7"/>
  <c r="J726" i="7" s="1"/>
  <c r="E726" i="7"/>
  <c r="I726" i="7" s="1"/>
  <c r="O725" i="7"/>
  <c r="G725" i="7"/>
  <c r="P725" i="7"/>
  <c r="P724" i="7"/>
  <c r="P723" i="7"/>
  <c r="P722" i="7"/>
  <c r="P721" i="7"/>
  <c r="P720" i="7"/>
  <c r="P718" i="7"/>
  <c r="H717" i="7"/>
  <c r="D717" i="7" s="1"/>
  <c r="L390" i="7"/>
  <c r="D390" i="7" s="1"/>
  <c r="D726" i="7" l="1"/>
  <c r="P726" i="7" s="1"/>
  <c r="H716" i="7"/>
  <c r="D716" i="7" s="1"/>
  <c r="P852" i="7"/>
  <c r="G852" i="7"/>
  <c r="K725" i="7"/>
  <c r="O726" i="7"/>
  <c r="K727" i="7"/>
  <c r="K728" i="7"/>
  <c r="K729" i="7"/>
  <c r="K730" i="7"/>
  <c r="P719" i="7"/>
  <c r="G726" i="7"/>
  <c r="K726" i="7"/>
  <c r="E2780" i="7"/>
  <c r="I2780" i="7" s="1"/>
  <c r="F2780" i="7"/>
  <c r="J2780" i="7" s="1"/>
  <c r="G1274" i="7"/>
  <c r="M2153" i="7"/>
  <c r="N2153" i="7"/>
  <c r="H795" i="7"/>
  <c r="D795" i="7" s="1"/>
  <c r="H685" i="7" l="1"/>
  <c r="P717" i="7"/>
  <c r="P716" i="7" l="1"/>
  <c r="N2151" i="7"/>
  <c r="O1314" i="7"/>
  <c r="O1315" i="7"/>
  <c r="N2150" i="7" l="1"/>
  <c r="N2925" i="7"/>
  <c r="G623" i="7" l="1"/>
  <c r="G3015" i="7" s="1"/>
  <c r="N2196" i="7" l="1"/>
  <c r="F268" i="7" l="1"/>
  <c r="J268" i="7" s="1"/>
  <c r="F130" i="7"/>
  <c r="J130" i="7" s="1"/>
  <c r="N107" i="7"/>
  <c r="N105" i="7" s="1"/>
  <c r="K940" i="7" l="1"/>
  <c r="K939" i="7"/>
  <c r="K938" i="7"/>
  <c r="K937" i="7"/>
  <c r="K936" i="7"/>
  <c r="K922" i="7"/>
  <c r="K921" i="7"/>
  <c r="K135" i="7"/>
  <c r="M107" i="7"/>
  <c r="O2675" i="7"/>
  <c r="O2202" i="7"/>
  <c r="O2201" i="7"/>
  <c r="O2200" i="7"/>
  <c r="O2199" i="7"/>
  <c r="O2198" i="7"/>
  <c r="M2196" i="7"/>
  <c r="M2151" i="7"/>
  <c r="O2196" i="7" l="1"/>
  <c r="O2151" i="7"/>
  <c r="O2153" i="7"/>
  <c r="G130" i="7" l="1"/>
  <c r="H2840" i="7"/>
  <c r="D2840" i="7" s="1"/>
  <c r="L2228" i="7"/>
  <c r="D2673" i="7" l="1"/>
  <c r="D2228" i="7"/>
  <c r="L2226" i="7"/>
  <c r="D2226" i="7" s="1"/>
  <c r="L2085" i="7"/>
  <c r="D2085" i="7" s="1"/>
  <c r="L1499" i="7"/>
  <c r="D1499" i="7" s="1"/>
  <c r="O1432" i="7"/>
  <c r="O1434" i="7"/>
  <c r="O1435" i="7"/>
  <c r="M1430" i="7"/>
  <c r="L114" i="7"/>
  <c r="D114" i="7" s="1"/>
  <c r="M114" i="7"/>
  <c r="N114" i="7"/>
  <c r="F114" i="7"/>
  <c r="E114" i="7"/>
  <c r="O1430" i="7" l="1"/>
  <c r="K623" i="7"/>
  <c r="K3015" i="7" s="1"/>
  <c r="G2275" i="7"/>
  <c r="G958" i="7" l="1"/>
  <c r="G955" i="7"/>
  <c r="G954" i="7"/>
  <c r="G953" i="7"/>
  <c r="G938" i="7"/>
  <c r="G939" i="7"/>
  <c r="G940" i="7"/>
  <c r="G942" i="7"/>
  <c r="G943" i="7"/>
  <c r="G944" i="7"/>
  <c r="G945" i="7"/>
  <c r="AD2709" i="7" l="1"/>
  <c r="AE2709" i="7"/>
  <c r="AF2709" i="7"/>
  <c r="AG2709" i="7"/>
  <c r="AH2709" i="7"/>
  <c r="AI2709" i="7"/>
  <c r="AJ2709" i="7"/>
  <c r="N1052" i="7" l="1"/>
  <c r="N2273" i="7"/>
  <c r="N2271" i="7" l="1"/>
  <c r="N2270" i="7" l="1"/>
  <c r="G2937" i="7" l="1"/>
  <c r="O2275" i="7" l="1"/>
  <c r="O2276" i="7"/>
  <c r="O2277" i="7"/>
  <c r="O2278" i="7"/>
  <c r="O2279" i="7"/>
  <c r="N1182" i="7" l="1"/>
  <c r="F772" i="7"/>
  <c r="J772" i="7" s="1"/>
  <c r="K2155" i="7" l="1"/>
  <c r="K1598" i="7"/>
  <c r="K1255" i="7"/>
  <c r="K1254" i="7"/>
  <c r="K1253" i="7"/>
  <c r="K1252" i="7"/>
  <c r="O2550" i="7"/>
  <c r="O2551" i="7"/>
  <c r="O2552" i="7"/>
  <c r="O2554" i="7"/>
  <c r="O2555" i="7"/>
  <c r="O2556" i="7"/>
  <c r="O2557" i="7"/>
  <c r="M2273" i="7"/>
  <c r="O2273" i="7" l="1"/>
  <c r="K2937" i="7"/>
  <c r="M2271" i="7"/>
  <c r="M2270" i="7" l="1"/>
  <c r="O2271" i="7"/>
  <c r="P1968" i="7"/>
  <c r="P1967" i="7"/>
  <c r="P1966" i="7"/>
  <c r="P1965" i="7"/>
  <c r="P1963" i="7"/>
  <c r="P1962" i="7"/>
  <c r="P1961" i="7"/>
  <c r="P1960" i="7"/>
  <c r="P1959" i="7"/>
  <c r="P1958" i="7"/>
  <c r="G821" i="7"/>
  <c r="P821" i="7"/>
  <c r="G820" i="7"/>
  <c r="P820" i="7"/>
  <c r="G819" i="7"/>
  <c r="P819" i="7"/>
  <c r="P818" i="7"/>
  <c r="F817" i="7"/>
  <c r="J817" i="7" s="1"/>
  <c r="E817" i="7"/>
  <c r="I817" i="7" s="1"/>
  <c r="G816" i="7"/>
  <c r="P816" i="7"/>
  <c r="G815" i="7"/>
  <c r="P815" i="7"/>
  <c r="G814" i="7"/>
  <c r="P814" i="7"/>
  <c r="G813" i="7"/>
  <c r="P813" i="7"/>
  <c r="G812" i="7"/>
  <c r="P812" i="7"/>
  <c r="P811" i="7"/>
  <c r="F810" i="7"/>
  <c r="J810" i="7" s="1"/>
  <c r="E810" i="7"/>
  <c r="I810" i="7" s="1"/>
  <c r="P809" i="7"/>
  <c r="N807" i="7"/>
  <c r="M807" i="7"/>
  <c r="K817" i="7" l="1"/>
  <c r="O2270" i="7"/>
  <c r="O807" i="7"/>
  <c r="P1956" i="7"/>
  <c r="P1957" i="7"/>
  <c r="E808" i="7"/>
  <c r="I808" i="7" s="1"/>
  <c r="K810" i="7"/>
  <c r="M1052" i="7"/>
  <c r="P1964" i="7"/>
  <c r="K812" i="7"/>
  <c r="F808" i="7"/>
  <c r="J808" i="7" s="1"/>
  <c r="P810" i="7"/>
  <c r="K813" i="7"/>
  <c r="P817" i="7"/>
  <c r="G810" i="7"/>
  <c r="G817" i="7"/>
  <c r="O1052" i="7" l="1"/>
  <c r="P1955" i="7"/>
  <c r="E807" i="7"/>
  <c r="I807" i="7" s="1"/>
  <c r="G808" i="7"/>
  <c r="P808" i="7"/>
  <c r="F807" i="7"/>
  <c r="J807" i="7" s="1"/>
  <c r="K808" i="7"/>
  <c r="P1954" i="7" l="1"/>
  <c r="P807" i="7"/>
  <c r="K807" i="7"/>
  <c r="G807" i="7"/>
  <c r="H1250" i="7"/>
  <c r="H1248" i="7" l="1"/>
  <c r="F2848" i="7"/>
  <c r="J2848" i="7" s="1"/>
  <c r="H2765" i="7"/>
  <c r="D2765" i="7" s="1"/>
  <c r="L2273" i="7"/>
  <c r="L2271" i="7" s="1"/>
  <c r="L2270" i="7" s="1"/>
  <c r="L2063" i="7"/>
  <c r="L2061" i="7" s="1"/>
  <c r="H1247" i="7" l="1"/>
  <c r="L2508" i="7"/>
  <c r="L2658" i="7"/>
  <c r="L2697" i="7"/>
  <c r="L2695" i="7" s="1"/>
  <c r="L2694" i="7" s="1"/>
  <c r="L2546" i="7"/>
  <c r="L2544" i="7" s="1"/>
  <c r="L2553" i="7"/>
  <c r="D2561" i="7"/>
  <c r="N2063" i="7"/>
  <c r="F995" i="7"/>
  <c r="J995" i="7" s="1"/>
  <c r="F375" i="7"/>
  <c r="N375" i="7"/>
  <c r="F383" i="7"/>
  <c r="F390" i="7"/>
  <c r="N383" i="7"/>
  <c r="N390" i="7"/>
  <c r="F405" i="7"/>
  <c r="J405" i="7" s="1"/>
  <c r="N405" i="7"/>
  <c r="F413" i="7"/>
  <c r="J413" i="7" s="1"/>
  <c r="F1025" i="7"/>
  <c r="J1025" i="7" s="1"/>
  <c r="F1032" i="7"/>
  <c r="J1032" i="7" s="1"/>
  <c r="N1032" i="7"/>
  <c r="F1040" i="7"/>
  <c r="J1040" i="7" s="1"/>
  <c r="F1047" i="7"/>
  <c r="J1047" i="7" s="1"/>
  <c r="F1055" i="7"/>
  <c r="J1055" i="7" s="1"/>
  <c r="F1062" i="7"/>
  <c r="J1062" i="7" s="1"/>
  <c r="F1070" i="7"/>
  <c r="J1070" i="7" s="1"/>
  <c r="F1077" i="7"/>
  <c r="N1077" i="7"/>
  <c r="F1092" i="7"/>
  <c r="J1092" i="7" s="1"/>
  <c r="N1082" i="7"/>
  <c r="F1107" i="7"/>
  <c r="N1107" i="7"/>
  <c r="N1122" i="7"/>
  <c r="F1122" i="7"/>
  <c r="J1122" i="7" s="1"/>
  <c r="F1130" i="7"/>
  <c r="F1137" i="7"/>
  <c r="N1137" i="7"/>
  <c r="F1197" i="7"/>
  <c r="J1197" i="7" s="1"/>
  <c r="N1197" i="7"/>
  <c r="F1212" i="7"/>
  <c r="J1212" i="7" s="1"/>
  <c r="N1212" i="7"/>
  <c r="F1227" i="7"/>
  <c r="J1227" i="7" s="1"/>
  <c r="N1227" i="7"/>
  <c r="N2923" i="7"/>
  <c r="F2925" i="7"/>
  <c r="J2925" i="7" s="1"/>
  <c r="F2956" i="7"/>
  <c r="J2956" i="7" s="1"/>
  <c r="N1310" i="7"/>
  <c r="F1310" i="7"/>
  <c r="F1400" i="7"/>
  <c r="N1400" i="7"/>
  <c r="J1400" i="7" s="1"/>
  <c r="F2063" i="7"/>
  <c r="N2093" i="7"/>
  <c r="J2093" i="7" s="1"/>
  <c r="F2093" i="7"/>
  <c r="N2243" i="7"/>
  <c r="F2243" i="7"/>
  <c r="F934" i="7"/>
  <c r="J934" i="7" s="1"/>
  <c r="F14" i="7"/>
  <c r="J14" i="7" s="1"/>
  <c r="F29" i="7"/>
  <c r="J29" i="7" s="1"/>
  <c r="F44" i="7"/>
  <c r="J44" i="7" s="1"/>
  <c r="F91" i="7"/>
  <c r="J91" i="7" s="1"/>
  <c r="F123" i="7"/>
  <c r="J123" i="7" s="1"/>
  <c r="F199" i="7"/>
  <c r="J199" i="7" s="1"/>
  <c r="F214" i="7"/>
  <c r="J214" i="7" s="1"/>
  <c r="F230" i="7"/>
  <c r="J230" i="7" s="1"/>
  <c r="F246" i="7"/>
  <c r="J246" i="7" s="1"/>
  <c r="F261" i="7"/>
  <c r="N261" i="7"/>
  <c r="F307" i="7"/>
  <c r="J307" i="7" s="1"/>
  <c r="F338" i="7"/>
  <c r="J338" i="7" s="1"/>
  <c r="F428" i="7"/>
  <c r="J428" i="7" s="1"/>
  <c r="N428" i="7"/>
  <c r="N426" i="7" s="1"/>
  <c r="F443" i="7"/>
  <c r="J443" i="7" s="1"/>
  <c r="F460" i="7"/>
  <c r="N460" i="7"/>
  <c r="F475" i="7"/>
  <c r="J475" i="7" s="1"/>
  <c r="F505" i="7"/>
  <c r="J505" i="7" s="1"/>
  <c r="F520" i="7"/>
  <c r="N520" i="7"/>
  <c r="J520" i="7" s="1"/>
  <c r="F550" i="7"/>
  <c r="J550" i="7" s="1"/>
  <c r="F565" i="7"/>
  <c r="J565" i="7" s="1"/>
  <c r="F580" i="7"/>
  <c r="J580" i="7" s="1"/>
  <c r="F596" i="7"/>
  <c r="J596" i="7" s="1"/>
  <c r="F611" i="7"/>
  <c r="N611" i="7"/>
  <c r="J611" i="7" s="1"/>
  <c r="F628" i="7"/>
  <c r="J628" i="7" s="1"/>
  <c r="F643" i="7"/>
  <c r="J643" i="7" s="1"/>
  <c r="F673" i="7"/>
  <c r="J673" i="7" s="1"/>
  <c r="F765" i="7"/>
  <c r="J765" i="7" s="1"/>
  <c r="F780" i="7"/>
  <c r="J780" i="7" s="1"/>
  <c r="F795" i="7"/>
  <c r="J795" i="7" s="1"/>
  <c r="F840" i="7"/>
  <c r="J840" i="7" s="1"/>
  <c r="F872" i="7"/>
  <c r="J872" i="7" s="1"/>
  <c r="F888" i="7"/>
  <c r="J888" i="7" s="1"/>
  <c r="F964" i="7"/>
  <c r="J964" i="7" s="1"/>
  <c r="F1295" i="7"/>
  <c r="N1295" i="7"/>
  <c r="J1295" i="7" s="1"/>
  <c r="F1340" i="7"/>
  <c r="J1340" i="7" s="1"/>
  <c r="F1416" i="7"/>
  <c r="F1447" i="7"/>
  <c r="N1447" i="7"/>
  <c r="N1445" i="7" s="1"/>
  <c r="F1462" i="7"/>
  <c r="N1462" i="7"/>
  <c r="N1460" i="7" s="1"/>
  <c r="F1477" i="7"/>
  <c r="J1477" i="7" s="1"/>
  <c r="F1507" i="7"/>
  <c r="J1507" i="7" s="1"/>
  <c r="F1522" i="7"/>
  <c r="J1522" i="7" s="1"/>
  <c r="F1537" i="7"/>
  <c r="J1537" i="7" s="1"/>
  <c r="F1567" i="7"/>
  <c r="J1567" i="7" s="1"/>
  <c r="F1582" i="7"/>
  <c r="J1582" i="7" s="1"/>
  <c r="F1595" i="7"/>
  <c r="N1595" i="7"/>
  <c r="J1595" i="7" s="1"/>
  <c r="F2153" i="7"/>
  <c r="J2153" i="7" s="1"/>
  <c r="F2168" i="7"/>
  <c r="J2168" i="7" s="1"/>
  <c r="F2198" i="7"/>
  <c r="F2228" i="7"/>
  <c r="N2228" i="7"/>
  <c r="N2226" i="7" s="1"/>
  <c r="N2225" i="7" s="1"/>
  <c r="F2273" i="7"/>
  <c r="J2273" i="7" s="1"/>
  <c r="F2485" i="7"/>
  <c r="J2485" i="7" s="1"/>
  <c r="F2501" i="7"/>
  <c r="J2501" i="7" s="1"/>
  <c r="F2516" i="7"/>
  <c r="J2516" i="7" s="1"/>
  <c r="F2531" i="7"/>
  <c r="J2531" i="7" s="1"/>
  <c r="F2576" i="7"/>
  <c r="J2576" i="7" s="1"/>
  <c r="F2606" i="7"/>
  <c r="J2606" i="7" s="1"/>
  <c r="F2621" i="7"/>
  <c r="J2621" i="7" s="1"/>
  <c r="F2636" i="7"/>
  <c r="J2636" i="7" s="1"/>
  <c r="F2666" i="7"/>
  <c r="J2666" i="7" s="1"/>
  <c r="F2697" i="7"/>
  <c r="N2697" i="7"/>
  <c r="F2713" i="7"/>
  <c r="J2713" i="7" s="1"/>
  <c r="F2728" i="7"/>
  <c r="N2728" i="7"/>
  <c r="F2743" i="7"/>
  <c r="N2743" i="7"/>
  <c r="N2741" i="7" s="1"/>
  <c r="F2773" i="7"/>
  <c r="J2773" i="7" s="1"/>
  <c r="F2788" i="7"/>
  <c r="F2803" i="7"/>
  <c r="J2803" i="7" s="1"/>
  <c r="F2818" i="7"/>
  <c r="F2833" i="7"/>
  <c r="J2833" i="7" s="1"/>
  <c r="N2831" i="7"/>
  <c r="F2846" i="7"/>
  <c r="J2846" i="7" s="1"/>
  <c r="F2894" i="7"/>
  <c r="J2894" i="7" s="1"/>
  <c r="F2941" i="7"/>
  <c r="N2941" i="7"/>
  <c r="N2939" i="7" s="1"/>
  <c r="F2971" i="7"/>
  <c r="J2971" i="7" s="1"/>
  <c r="F21" i="7"/>
  <c r="J21" i="7" s="1"/>
  <c r="N21" i="7"/>
  <c r="F36" i="7"/>
  <c r="N36" i="7"/>
  <c r="N26" i="7" s="1"/>
  <c r="F51" i="7"/>
  <c r="J51" i="7" s="1"/>
  <c r="N41" i="7"/>
  <c r="F82" i="7"/>
  <c r="N82" i="7"/>
  <c r="F98" i="7"/>
  <c r="J98" i="7" s="1"/>
  <c r="F206" i="7"/>
  <c r="J206" i="7" s="1"/>
  <c r="F221" i="7"/>
  <c r="J221" i="7" s="1"/>
  <c r="F237" i="7"/>
  <c r="J237" i="7" s="1"/>
  <c r="F253" i="7"/>
  <c r="J253" i="7" s="1"/>
  <c r="F314" i="7"/>
  <c r="J314" i="7" s="1"/>
  <c r="F435" i="7"/>
  <c r="J435" i="7" s="1"/>
  <c r="N435" i="7"/>
  <c r="F467" i="7"/>
  <c r="J467" i="7" s="1"/>
  <c r="N467" i="7"/>
  <c r="F482" i="7"/>
  <c r="J482" i="7" s="1"/>
  <c r="N482" i="7"/>
  <c r="F497" i="7"/>
  <c r="J497" i="7" s="1"/>
  <c r="N497" i="7"/>
  <c r="F527" i="7"/>
  <c r="J527" i="7" s="1"/>
  <c r="F542" i="7"/>
  <c r="N542" i="7"/>
  <c r="F572" i="7"/>
  <c r="N572" i="7"/>
  <c r="F635" i="7"/>
  <c r="N635" i="7"/>
  <c r="F650" i="7"/>
  <c r="J650" i="7" s="1"/>
  <c r="F680" i="7"/>
  <c r="J680" i="7" s="1"/>
  <c r="N680" i="7"/>
  <c r="F696" i="7"/>
  <c r="J696" i="7" s="1"/>
  <c r="F787" i="7"/>
  <c r="J787" i="7" s="1"/>
  <c r="F802" i="7"/>
  <c r="J802" i="7" s="1"/>
  <c r="F832" i="7"/>
  <c r="J832" i="7" s="1"/>
  <c r="F847" i="7"/>
  <c r="J847" i="7" s="1"/>
  <c r="F879" i="7"/>
  <c r="N879" i="7"/>
  <c r="N869" i="7" s="1"/>
  <c r="N868" i="7" s="1"/>
  <c r="F895" i="7"/>
  <c r="N895" i="7"/>
  <c r="F910" i="7"/>
  <c r="N910" i="7"/>
  <c r="F926" i="7"/>
  <c r="N926" i="7"/>
  <c r="F941" i="7"/>
  <c r="N941" i="7"/>
  <c r="F971" i="7"/>
  <c r="N971" i="7"/>
  <c r="F986" i="7"/>
  <c r="N986" i="7"/>
  <c r="F1002" i="7"/>
  <c r="J1002" i="7" s="1"/>
  <c r="F1302" i="7"/>
  <c r="J1302" i="7" s="1"/>
  <c r="N1302" i="7"/>
  <c r="F1347" i="7"/>
  <c r="J1347" i="7" s="1"/>
  <c r="N1347" i="7"/>
  <c r="F1407" i="7"/>
  <c r="J1407" i="7" s="1"/>
  <c r="F1423" i="7"/>
  <c r="N1423" i="7"/>
  <c r="N1413" i="7" s="1"/>
  <c r="F1454" i="7"/>
  <c r="N1454" i="7"/>
  <c r="F1469" i="7"/>
  <c r="N1469" i="7"/>
  <c r="F1514" i="7"/>
  <c r="J1514" i="7" s="1"/>
  <c r="F1529" i="7"/>
  <c r="J1529" i="7" s="1"/>
  <c r="N1529" i="7"/>
  <c r="F1544" i="7"/>
  <c r="J1544" i="7" s="1"/>
  <c r="F1559" i="7"/>
  <c r="N1559" i="7"/>
  <c r="F1589" i="7"/>
  <c r="N1589" i="7"/>
  <c r="N1579" i="7" s="1"/>
  <c r="F1602" i="7"/>
  <c r="J1602" i="7" s="1"/>
  <c r="F2070" i="7"/>
  <c r="J2070" i="7" s="1"/>
  <c r="N2070" i="7"/>
  <c r="F2100" i="7"/>
  <c r="J2100" i="7" s="1"/>
  <c r="N2100" i="7"/>
  <c r="F2145" i="7"/>
  <c r="J2145" i="7" s="1"/>
  <c r="N2145" i="7"/>
  <c r="F2175" i="7"/>
  <c r="J2175" i="7" s="1"/>
  <c r="N2175" i="7"/>
  <c r="F2190" i="7"/>
  <c r="J2190" i="7" s="1"/>
  <c r="N2190" i="7"/>
  <c r="F2205" i="7"/>
  <c r="J2205" i="7" s="1"/>
  <c r="N2205" i="7"/>
  <c r="N2195" i="7" s="1"/>
  <c r="F2235" i="7"/>
  <c r="N2235" i="7"/>
  <c r="F2250" i="7"/>
  <c r="J2250" i="7" s="1"/>
  <c r="N2250" i="7"/>
  <c r="F2265" i="7"/>
  <c r="J2265" i="7" s="1"/>
  <c r="N2265" i="7"/>
  <c r="F2477" i="7"/>
  <c r="J2477" i="7" s="1"/>
  <c r="F2508" i="7"/>
  <c r="N2508" i="7"/>
  <c r="F2523" i="7"/>
  <c r="J2523" i="7" s="1"/>
  <c r="F2538" i="7"/>
  <c r="J2538" i="7" s="1"/>
  <c r="F2553" i="7"/>
  <c r="N2553" i="7"/>
  <c r="F2568" i="7"/>
  <c r="J2568" i="7" s="1"/>
  <c r="F2583" i="7"/>
  <c r="J2583" i="7" s="1"/>
  <c r="F2613" i="7"/>
  <c r="J2613" i="7" s="1"/>
  <c r="F2628" i="7"/>
  <c r="J2628" i="7" s="1"/>
  <c r="F2643" i="7"/>
  <c r="J2643" i="7" s="1"/>
  <c r="F2658" i="7"/>
  <c r="J2658" i="7" s="1"/>
  <c r="N2658" i="7"/>
  <c r="F2704" i="7"/>
  <c r="J2704" i="7" s="1"/>
  <c r="F2720" i="7"/>
  <c r="J2720" i="7" s="1"/>
  <c r="F2750" i="7"/>
  <c r="J2750" i="7" s="1"/>
  <c r="F2795" i="7"/>
  <c r="J2795" i="7" s="1"/>
  <c r="F2855" i="7"/>
  <c r="J2855" i="7" s="1"/>
  <c r="F2932" i="7"/>
  <c r="J2932" i="7" s="1"/>
  <c r="F2948" i="7"/>
  <c r="J2948" i="7" s="1"/>
  <c r="N2948" i="7"/>
  <c r="F2963" i="7"/>
  <c r="J2963" i="7" s="1"/>
  <c r="E14" i="7"/>
  <c r="I14" i="7" s="1"/>
  <c r="E29" i="7"/>
  <c r="I29" i="7" s="1"/>
  <c r="E44" i="7"/>
  <c r="M44" i="7"/>
  <c r="E91" i="7"/>
  <c r="I91" i="7" s="1"/>
  <c r="E123" i="7"/>
  <c r="I123" i="7" s="1"/>
  <c r="E139" i="7"/>
  <c r="I139" i="7" s="1"/>
  <c r="E199" i="7"/>
  <c r="I199" i="7" s="1"/>
  <c r="E214" i="7"/>
  <c r="I214" i="7" s="1"/>
  <c r="E230" i="7"/>
  <c r="I230" i="7" s="1"/>
  <c r="E246" i="7"/>
  <c r="I246" i="7" s="1"/>
  <c r="E261" i="7"/>
  <c r="I261" i="7" s="1"/>
  <c r="M261" i="7"/>
  <c r="E307" i="7"/>
  <c r="I307" i="7" s="1"/>
  <c r="E338" i="7"/>
  <c r="I338" i="7" s="1"/>
  <c r="E383" i="7"/>
  <c r="I383" i="7" s="1"/>
  <c r="M383" i="7"/>
  <c r="M381" i="7" s="1"/>
  <c r="E428" i="7"/>
  <c r="I428" i="7" s="1"/>
  <c r="M428" i="7"/>
  <c r="M426" i="7" s="1"/>
  <c r="E443" i="7"/>
  <c r="I443" i="7" s="1"/>
  <c r="E460" i="7"/>
  <c r="M460" i="7"/>
  <c r="E475" i="7"/>
  <c r="I475" i="7" s="1"/>
  <c r="E505" i="7"/>
  <c r="I505" i="7" s="1"/>
  <c r="E520" i="7"/>
  <c r="M520" i="7"/>
  <c r="E550" i="7"/>
  <c r="I550" i="7" s="1"/>
  <c r="E565" i="7"/>
  <c r="I565" i="7" s="1"/>
  <c r="E580" i="7"/>
  <c r="I580" i="7" s="1"/>
  <c r="E596" i="7"/>
  <c r="I596" i="7" s="1"/>
  <c r="E611" i="7"/>
  <c r="M611" i="7"/>
  <c r="E628" i="7"/>
  <c r="I628" i="7" s="1"/>
  <c r="E643" i="7"/>
  <c r="I643" i="7" s="1"/>
  <c r="E673" i="7"/>
  <c r="I673" i="7" s="1"/>
  <c r="E765" i="7"/>
  <c r="I765" i="7" s="1"/>
  <c r="E780" i="7"/>
  <c r="I780" i="7" s="1"/>
  <c r="E795" i="7"/>
  <c r="I795" i="7" s="1"/>
  <c r="E840" i="7"/>
  <c r="I840" i="7" s="1"/>
  <c r="E872" i="7"/>
  <c r="I872" i="7" s="1"/>
  <c r="E888" i="7"/>
  <c r="I888" i="7" s="1"/>
  <c r="E903" i="7"/>
  <c r="I903" i="7" s="1"/>
  <c r="E964" i="7"/>
  <c r="I964" i="7" s="1"/>
  <c r="E995" i="7"/>
  <c r="I995" i="7" s="1"/>
  <c r="E1025" i="7"/>
  <c r="I1025" i="7" s="1"/>
  <c r="E1040" i="7"/>
  <c r="I1040" i="7" s="1"/>
  <c r="E1055" i="7"/>
  <c r="I1055" i="7" s="1"/>
  <c r="E1070" i="7"/>
  <c r="I1070" i="7" s="1"/>
  <c r="E1085" i="7"/>
  <c r="I1085" i="7" s="1"/>
  <c r="E1115" i="7"/>
  <c r="I1115" i="7" s="1"/>
  <c r="E1130" i="7"/>
  <c r="E1295" i="7"/>
  <c r="I1295" i="7" s="1"/>
  <c r="M1295" i="7"/>
  <c r="E1310" i="7"/>
  <c r="I1310" i="7" s="1"/>
  <c r="M1310" i="7"/>
  <c r="E1340" i="7"/>
  <c r="I1340" i="7" s="1"/>
  <c r="E1400" i="7"/>
  <c r="M1400" i="7"/>
  <c r="E1416" i="7"/>
  <c r="E1432" i="7"/>
  <c r="G1432" i="7" s="1"/>
  <c r="E1445" i="7"/>
  <c r="M1447" i="7"/>
  <c r="I1447" i="7" s="1"/>
  <c r="E1462" i="7"/>
  <c r="M1462" i="7"/>
  <c r="M1460" i="7" s="1"/>
  <c r="E1477" i="7"/>
  <c r="I1477" i="7" s="1"/>
  <c r="E1507" i="7"/>
  <c r="I1507" i="7" s="1"/>
  <c r="E1537" i="7"/>
  <c r="I1537" i="7" s="1"/>
  <c r="E1567" i="7"/>
  <c r="I1567" i="7" s="1"/>
  <c r="E1582" i="7"/>
  <c r="I1582" i="7" s="1"/>
  <c r="E1595" i="7"/>
  <c r="I1595" i="7" s="1"/>
  <c r="M1595" i="7"/>
  <c r="E2063" i="7"/>
  <c r="I2063" i="7" s="1"/>
  <c r="M2063" i="7"/>
  <c r="E2093" i="7"/>
  <c r="I2093" i="7" s="1"/>
  <c r="M2093" i="7"/>
  <c r="E2153" i="7"/>
  <c r="I2153" i="7" s="1"/>
  <c r="E2168" i="7"/>
  <c r="I2168" i="7" s="1"/>
  <c r="E2198" i="7"/>
  <c r="E2228" i="7"/>
  <c r="M2228" i="7"/>
  <c r="E2243" i="7"/>
  <c r="M2243" i="7"/>
  <c r="E2273" i="7"/>
  <c r="I2273" i="7" s="1"/>
  <c r="E2485" i="7"/>
  <c r="I2485" i="7" s="1"/>
  <c r="E2501" i="7"/>
  <c r="I2501" i="7" s="1"/>
  <c r="E2516" i="7"/>
  <c r="I2516" i="7" s="1"/>
  <c r="E2576" i="7"/>
  <c r="I2576" i="7" s="1"/>
  <c r="E2621" i="7"/>
  <c r="I2621" i="7" s="1"/>
  <c r="E2636" i="7"/>
  <c r="I2636" i="7" s="1"/>
  <c r="E2651" i="7"/>
  <c r="I2651" i="7" s="1"/>
  <c r="E2666" i="7"/>
  <c r="I2666" i="7" s="1"/>
  <c r="E2697" i="7"/>
  <c r="I2697" i="7" s="1"/>
  <c r="M2697" i="7"/>
  <c r="E2713" i="7"/>
  <c r="I2713" i="7" s="1"/>
  <c r="E2728" i="7"/>
  <c r="M2728" i="7"/>
  <c r="M2726" i="7" s="1"/>
  <c r="E2743" i="7"/>
  <c r="M2743" i="7"/>
  <c r="M2741" i="7" s="1"/>
  <c r="E2758" i="7"/>
  <c r="I2758" i="7" s="1"/>
  <c r="E2773" i="7"/>
  <c r="I2773" i="7" s="1"/>
  <c r="E2788" i="7"/>
  <c r="E2803" i="7"/>
  <c r="I2803" i="7" s="1"/>
  <c r="E2818" i="7"/>
  <c r="E2833" i="7"/>
  <c r="I2833" i="7" s="1"/>
  <c r="M2831" i="7"/>
  <c r="E2848" i="7"/>
  <c r="I2848" i="7" s="1"/>
  <c r="E2894" i="7"/>
  <c r="I2894" i="7" s="1"/>
  <c r="E2925" i="7"/>
  <c r="I2925" i="7" s="1"/>
  <c r="M2925" i="7"/>
  <c r="E2941" i="7"/>
  <c r="I2941" i="7" s="1"/>
  <c r="M2941" i="7"/>
  <c r="M2939" i="7" s="1"/>
  <c r="E2956" i="7"/>
  <c r="I2956" i="7" s="1"/>
  <c r="E2971" i="7"/>
  <c r="I2971" i="7" s="1"/>
  <c r="E21" i="7"/>
  <c r="I21" i="7" s="1"/>
  <c r="M21" i="7"/>
  <c r="E36" i="7"/>
  <c r="I36" i="7" s="1"/>
  <c r="M36" i="7"/>
  <c r="M26" i="7" s="1"/>
  <c r="E51" i="7"/>
  <c r="I51" i="7" s="1"/>
  <c r="E82" i="7"/>
  <c r="M82" i="7"/>
  <c r="E98" i="7"/>
  <c r="I98" i="7" s="1"/>
  <c r="E206" i="7"/>
  <c r="I206" i="7" s="1"/>
  <c r="E221" i="7"/>
  <c r="I221" i="7" s="1"/>
  <c r="E237" i="7"/>
  <c r="I237" i="7" s="1"/>
  <c r="E268" i="7"/>
  <c r="M268" i="7"/>
  <c r="E345" i="7"/>
  <c r="I345" i="7" s="1"/>
  <c r="E375" i="7"/>
  <c r="I375" i="7" s="1"/>
  <c r="M375" i="7"/>
  <c r="E405" i="7"/>
  <c r="I405" i="7" s="1"/>
  <c r="M405" i="7"/>
  <c r="E420" i="7"/>
  <c r="I420" i="7" s="1"/>
  <c r="E435" i="7"/>
  <c r="M435" i="7"/>
  <c r="E467" i="7"/>
  <c r="M467" i="7"/>
  <c r="E482" i="7"/>
  <c r="M482" i="7"/>
  <c r="E497" i="7"/>
  <c r="M497" i="7"/>
  <c r="E527" i="7"/>
  <c r="I527" i="7" s="1"/>
  <c r="E542" i="7"/>
  <c r="I542" i="7" s="1"/>
  <c r="M542" i="7"/>
  <c r="E557" i="7"/>
  <c r="I557" i="7" s="1"/>
  <c r="E572" i="7"/>
  <c r="M572" i="7"/>
  <c r="E635" i="7"/>
  <c r="M635" i="7"/>
  <c r="E650" i="7"/>
  <c r="I650" i="7" s="1"/>
  <c r="E680" i="7"/>
  <c r="I680" i="7" s="1"/>
  <c r="M680" i="7"/>
  <c r="E696" i="7"/>
  <c r="I696" i="7" s="1"/>
  <c r="E772" i="7"/>
  <c r="I772" i="7" s="1"/>
  <c r="E787" i="7"/>
  <c r="I787" i="7" s="1"/>
  <c r="E802" i="7"/>
  <c r="I802" i="7" s="1"/>
  <c r="E832" i="7"/>
  <c r="I832" i="7" s="1"/>
  <c r="E847" i="7"/>
  <c r="I847" i="7" s="1"/>
  <c r="E879" i="7"/>
  <c r="I879" i="7" s="1"/>
  <c r="M879" i="7"/>
  <c r="M869" i="7" s="1"/>
  <c r="E895" i="7"/>
  <c r="I895" i="7" s="1"/>
  <c r="M895" i="7"/>
  <c r="E910" i="7"/>
  <c r="I910" i="7" s="1"/>
  <c r="M910" i="7"/>
  <c r="E926" i="7"/>
  <c r="I926" i="7" s="1"/>
  <c r="M926" i="7"/>
  <c r="M916" i="7" s="1"/>
  <c r="E941" i="7"/>
  <c r="I941" i="7" s="1"/>
  <c r="M941" i="7"/>
  <c r="E971" i="7"/>
  <c r="I971" i="7" s="1"/>
  <c r="M971" i="7"/>
  <c r="E986" i="7"/>
  <c r="I986" i="7" s="1"/>
  <c r="M986" i="7"/>
  <c r="E1002" i="7"/>
  <c r="I1002" i="7" s="1"/>
  <c r="E1032" i="7"/>
  <c r="M1032" i="7"/>
  <c r="E1047" i="7"/>
  <c r="I1047" i="7" s="1"/>
  <c r="E1062" i="7"/>
  <c r="I1062" i="7" s="1"/>
  <c r="E1077" i="7"/>
  <c r="M1077" i="7"/>
  <c r="E1107" i="7"/>
  <c r="M1107" i="7"/>
  <c r="E1122" i="7"/>
  <c r="M1122" i="7"/>
  <c r="E1137" i="7"/>
  <c r="M1137" i="7"/>
  <c r="M1127" i="7" s="1"/>
  <c r="E1197" i="7"/>
  <c r="M1197" i="7"/>
  <c r="E1212" i="7"/>
  <c r="M1212" i="7"/>
  <c r="E1302" i="7"/>
  <c r="M1302" i="7"/>
  <c r="E1347" i="7"/>
  <c r="M1347" i="7"/>
  <c r="E1407" i="7"/>
  <c r="I1407" i="7" s="1"/>
  <c r="E1423" i="7"/>
  <c r="I1423" i="7" s="1"/>
  <c r="M1423" i="7"/>
  <c r="M1413" i="7" s="1"/>
  <c r="M1412" i="7" s="1"/>
  <c r="E1454" i="7"/>
  <c r="I1454" i="7" s="1"/>
  <c r="M1454" i="7"/>
  <c r="E1469" i="7"/>
  <c r="M1469" i="7"/>
  <c r="E1514" i="7"/>
  <c r="I1514" i="7" s="1"/>
  <c r="E1529" i="7"/>
  <c r="M1529" i="7"/>
  <c r="E1544" i="7"/>
  <c r="I1544" i="7" s="1"/>
  <c r="E1559" i="7"/>
  <c r="I1559" i="7" s="1"/>
  <c r="M1559" i="7"/>
  <c r="E1574" i="7"/>
  <c r="I1574" i="7" s="1"/>
  <c r="E1589" i="7"/>
  <c r="M1589" i="7"/>
  <c r="M1579" i="7" s="1"/>
  <c r="E1602" i="7"/>
  <c r="I1602" i="7" s="1"/>
  <c r="E2070" i="7"/>
  <c r="I2070" i="7" s="1"/>
  <c r="M2070" i="7"/>
  <c r="E2100" i="7"/>
  <c r="I2100" i="7" s="1"/>
  <c r="M2100" i="7"/>
  <c r="E2145" i="7"/>
  <c r="I2145" i="7" s="1"/>
  <c r="M2145" i="7"/>
  <c r="M2160" i="7"/>
  <c r="I2160" i="7" s="1"/>
  <c r="E2175" i="7"/>
  <c r="M2175" i="7"/>
  <c r="E2190" i="7"/>
  <c r="M2190" i="7"/>
  <c r="E2205" i="7"/>
  <c r="M2205" i="7"/>
  <c r="M2195" i="7" s="1"/>
  <c r="E2235" i="7"/>
  <c r="M2235" i="7"/>
  <c r="E2250" i="7"/>
  <c r="M2250" i="7"/>
  <c r="E2265" i="7"/>
  <c r="M2265" i="7"/>
  <c r="E2280" i="7"/>
  <c r="E2477" i="7"/>
  <c r="I2477" i="7" s="1"/>
  <c r="E2508" i="7"/>
  <c r="M2508" i="7"/>
  <c r="E2538" i="7"/>
  <c r="I2538" i="7" s="1"/>
  <c r="E2568" i="7"/>
  <c r="I2568" i="7" s="1"/>
  <c r="E2583" i="7"/>
  <c r="I2583" i="7" s="1"/>
  <c r="E2613" i="7"/>
  <c r="I2613" i="7" s="1"/>
  <c r="E2628" i="7"/>
  <c r="I2628" i="7" s="1"/>
  <c r="E2643" i="7"/>
  <c r="I2643" i="7" s="1"/>
  <c r="E2658" i="7"/>
  <c r="M2658" i="7"/>
  <c r="E2704" i="7"/>
  <c r="I2704" i="7" s="1"/>
  <c r="E2720" i="7"/>
  <c r="I2720" i="7" s="1"/>
  <c r="E2750" i="7"/>
  <c r="I2750" i="7" s="1"/>
  <c r="E2765" i="7"/>
  <c r="I2765" i="7" s="1"/>
  <c r="E2795" i="7"/>
  <c r="I2795" i="7" s="1"/>
  <c r="E2825" i="7"/>
  <c r="I2825" i="7" s="1"/>
  <c r="E2840" i="7"/>
  <c r="I2840" i="7" s="1"/>
  <c r="E2855" i="7"/>
  <c r="I2855" i="7" s="1"/>
  <c r="E2885" i="7"/>
  <c r="E2932" i="7"/>
  <c r="I2932" i="7" s="1"/>
  <c r="E2948" i="7"/>
  <c r="M2948" i="7"/>
  <c r="E2978" i="7"/>
  <c r="I2978" i="7" s="1"/>
  <c r="N398" i="7"/>
  <c r="N396" i="7" s="1"/>
  <c r="N1100" i="7"/>
  <c r="N1098" i="7" s="1"/>
  <c r="N1235" i="7"/>
  <c r="N75" i="7"/>
  <c r="N368" i="7"/>
  <c r="N366" i="7" s="1"/>
  <c r="N490" i="7"/>
  <c r="N488" i="7" s="1"/>
  <c r="N735" i="7"/>
  <c r="N750" i="7"/>
  <c r="N979" i="7"/>
  <c r="N977" i="7" s="1"/>
  <c r="N1010" i="7"/>
  <c r="N1175" i="7"/>
  <c r="N1188" i="7"/>
  <c r="N1205" i="7"/>
  <c r="N1203" i="7" s="1"/>
  <c r="N1220" i="7"/>
  <c r="N1218" i="7" s="1"/>
  <c r="N1250" i="7"/>
  <c r="N1265" i="7"/>
  <c r="N1263" i="7" s="1"/>
  <c r="N1280" i="7"/>
  <c r="N1552" i="7"/>
  <c r="N1550" i="7" s="1"/>
  <c r="N2078" i="7"/>
  <c r="N2108" i="7"/>
  <c r="N2106" i="7" s="1"/>
  <c r="N2123" i="7"/>
  <c r="N2138" i="7"/>
  <c r="N2136" i="7" s="1"/>
  <c r="N2183" i="7"/>
  <c r="N2213" i="7"/>
  <c r="N2211" i="7" s="1"/>
  <c r="N2258" i="7"/>
  <c r="N2256" i="7" s="1"/>
  <c r="N742" i="7"/>
  <c r="N757" i="7"/>
  <c r="N1242" i="7"/>
  <c r="N1272" i="7"/>
  <c r="N1287" i="7"/>
  <c r="N1439" i="7"/>
  <c r="N1484" i="7"/>
  <c r="N1474" i="7" s="1"/>
  <c r="N1499" i="7"/>
  <c r="N2085" i="7"/>
  <c r="N2115" i="7"/>
  <c r="N2130" i="7"/>
  <c r="M75" i="7"/>
  <c r="M73" i="7" s="1"/>
  <c r="M105" i="7"/>
  <c r="M368" i="7"/>
  <c r="M366" i="7" s="1"/>
  <c r="O366" i="7" s="1"/>
  <c r="M398" i="7"/>
  <c r="M490" i="7"/>
  <c r="M735" i="7"/>
  <c r="M750" i="7"/>
  <c r="M979" i="7"/>
  <c r="M977" i="7" s="1"/>
  <c r="M1010" i="7"/>
  <c r="M1100" i="7"/>
  <c r="M1175" i="7"/>
  <c r="M1190" i="7"/>
  <c r="M1205" i="7"/>
  <c r="M1203" i="7" s="1"/>
  <c r="M1220" i="7"/>
  <c r="M1218" i="7" s="1"/>
  <c r="M1235" i="7"/>
  <c r="M1250" i="7"/>
  <c r="M1263" i="7"/>
  <c r="M1280" i="7"/>
  <c r="M1552" i="7"/>
  <c r="M2078" i="7"/>
  <c r="M2108" i="7"/>
  <c r="M2123" i="7"/>
  <c r="M2138" i="7"/>
  <c r="M2136" i="7" s="1"/>
  <c r="M2183" i="7"/>
  <c r="M2211" i="7"/>
  <c r="M2258" i="7"/>
  <c r="M2256" i="7" s="1"/>
  <c r="O114" i="7"/>
  <c r="M390" i="7"/>
  <c r="M742" i="7"/>
  <c r="M757" i="7"/>
  <c r="M1182" i="7"/>
  <c r="O1182" i="7" s="1"/>
  <c r="M1227" i="7"/>
  <c r="M1242" i="7"/>
  <c r="M1272" i="7"/>
  <c r="M1287" i="7"/>
  <c r="M1484" i="7"/>
  <c r="M1474" i="7" s="1"/>
  <c r="M1499" i="7"/>
  <c r="M2085" i="7"/>
  <c r="M2115" i="7"/>
  <c r="M2130" i="7"/>
  <c r="M2553" i="7"/>
  <c r="E75" i="7"/>
  <c r="E107" i="7"/>
  <c r="E105" i="7" s="1"/>
  <c r="E368" i="7"/>
  <c r="E398" i="7"/>
  <c r="E396" i="7" s="1"/>
  <c r="E490" i="7"/>
  <c r="E488" i="7" s="1"/>
  <c r="E535" i="7"/>
  <c r="I535" i="7" s="1"/>
  <c r="E735" i="7"/>
  <c r="E733" i="7" s="1"/>
  <c r="E750" i="7"/>
  <c r="E748" i="7" s="1"/>
  <c r="E919" i="7"/>
  <c r="I919" i="7" s="1"/>
  <c r="E949" i="7"/>
  <c r="G949" i="7" s="1"/>
  <c r="E979" i="7"/>
  <c r="E977" i="7" s="1"/>
  <c r="E1010" i="7"/>
  <c r="E1008" i="7" s="1"/>
  <c r="E1100" i="7"/>
  <c r="I1100" i="7" s="1"/>
  <c r="E1175" i="7"/>
  <c r="E1190" i="7"/>
  <c r="E1188" i="7" s="1"/>
  <c r="E1205" i="7"/>
  <c r="I1205" i="7" s="1"/>
  <c r="E1220" i="7"/>
  <c r="I1220" i="7" s="1"/>
  <c r="E1235" i="7"/>
  <c r="I1235" i="7" s="1"/>
  <c r="E1250" i="7"/>
  <c r="I1250" i="7" s="1"/>
  <c r="E1265" i="7"/>
  <c r="E1263" i="7" s="1"/>
  <c r="E1280" i="7"/>
  <c r="E1278" i="7" s="1"/>
  <c r="E1552" i="7"/>
  <c r="E2078" i="7"/>
  <c r="E2108" i="7"/>
  <c r="E2123" i="7"/>
  <c r="E2138" i="7"/>
  <c r="E2136" i="7" s="1"/>
  <c r="E2183" i="7"/>
  <c r="E2213" i="7"/>
  <c r="E2258" i="7"/>
  <c r="I2258" i="7" s="1"/>
  <c r="H14" i="7"/>
  <c r="D14" i="7" s="1"/>
  <c r="H44" i="7"/>
  <c r="L44" i="7"/>
  <c r="L42" i="7" s="1"/>
  <c r="L75" i="7"/>
  <c r="D75" i="7" s="1"/>
  <c r="L107" i="7"/>
  <c r="D107" i="7" s="1"/>
  <c r="H123" i="7"/>
  <c r="D123" i="7" s="1"/>
  <c r="H139" i="7"/>
  <c r="D139" i="7" s="1"/>
  <c r="H214" i="7"/>
  <c r="D214" i="7" s="1"/>
  <c r="H246" i="7"/>
  <c r="D246" i="7" s="1"/>
  <c r="H261" i="7"/>
  <c r="L261" i="7"/>
  <c r="L259" i="7" s="1"/>
  <c r="H338" i="7"/>
  <c r="D338" i="7" s="1"/>
  <c r="L368" i="7"/>
  <c r="D368" i="7" s="1"/>
  <c r="H383" i="7"/>
  <c r="L383" i="7"/>
  <c r="L381" i="7" s="1"/>
  <c r="L398" i="7"/>
  <c r="D398" i="7" s="1"/>
  <c r="H413" i="7"/>
  <c r="D413" i="7" s="1"/>
  <c r="H460" i="7"/>
  <c r="L460" i="7"/>
  <c r="L458" i="7" s="1"/>
  <c r="H475" i="7"/>
  <c r="D475" i="7" s="1"/>
  <c r="L490" i="7"/>
  <c r="D490" i="7" s="1"/>
  <c r="H505" i="7"/>
  <c r="D505" i="7" s="1"/>
  <c r="H520" i="7"/>
  <c r="L520" i="7"/>
  <c r="L518" i="7" s="1"/>
  <c r="L517" i="7" s="1"/>
  <c r="H565" i="7"/>
  <c r="D565" i="7" s="1"/>
  <c r="H580" i="7"/>
  <c r="D580" i="7" s="1"/>
  <c r="H611" i="7"/>
  <c r="L611" i="7"/>
  <c r="L609" i="7" s="1"/>
  <c r="L608" i="7" s="1"/>
  <c r="H628" i="7"/>
  <c r="D628" i="7" s="1"/>
  <c r="L735" i="7"/>
  <c r="D735" i="7" s="1"/>
  <c r="L750" i="7"/>
  <c r="D750" i="7" s="1"/>
  <c r="H765" i="7"/>
  <c r="D765" i="7" s="1"/>
  <c r="H780" i="7"/>
  <c r="D780" i="7" s="1"/>
  <c r="H825" i="7"/>
  <c r="D825" i="7" s="1"/>
  <c r="H840" i="7"/>
  <c r="D840" i="7" s="1"/>
  <c r="H872" i="7"/>
  <c r="D872" i="7" s="1"/>
  <c r="H903" i="7"/>
  <c r="D903" i="7" s="1"/>
  <c r="H964" i="7"/>
  <c r="D964" i="7" s="1"/>
  <c r="L979" i="7"/>
  <c r="D979" i="7" s="1"/>
  <c r="H995" i="7"/>
  <c r="D995" i="7" s="1"/>
  <c r="L1010" i="7"/>
  <c r="D1010" i="7" s="1"/>
  <c r="H1025" i="7"/>
  <c r="D1025" i="7" s="1"/>
  <c r="H1040" i="7"/>
  <c r="D1040" i="7" s="1"/>
  <c r="H1055" i="7"/>
  <c r="D1055" i="7" s="1"/>
  <c r="H1085" i="7"/>
  <c r="D1085" i="7" s="1"/>
  <c r="L1100" i="7"/>
  <c r="D1100" i="7" s="1"/>
  <c r="H1115" i="7"/>
  <c r="D1115" i="7" s="1"/>
  <c r="L1175" i="7"/>
  <c r="D1175" i="7" s="1"/>
  <c r="L1190" i="7"/>
  <c r="D1190" i="7" s="1"/>
  <c r="L1205" i="7"/>
  <c r="D1205" i="7" s="1"/>
  <c r="L1220" i="7"/>
  <c r="L1218" i="7" s="1"/>
  <c r="D1218" i="7" s="1"/>
  <c r="L1235" i="7"/>
  <c r="D1235" i="7" s="1"/>
  <c r="L1250" i="7"/>
  <c r="D1250" i="7" s="1"/>
  <c r="L1265" i="7"/>
  <c r="D1265" i="7" s="1"/>
  <c r="L1280" i="7"/>
  <c r="D1280" i="7" s="1"/>
  <c r="H1295" i="7"/>
  <c r="L1295" i="7"/>
  <c r="L1293" i="7" s="1"/>
  <c r="H1310" i="7"/>
  <c r="L1310" i="7"/>
  <c r="L1308" i="7" s="1"/>
  <c r="L1307" i="7" s="1"/>
  <c r="L1400" i="7"/>
  <c r="D1400" i="7" s="1"/>
  <c r="H1416" i="7"/>
  <c r="L1447" i="7"/>
  <c r="D1447" i="7" s="1"/>
  <c r="L1462" i="7"/>
  <c r="D1462" i="7" s="1"/>
  <c r="H1477" i="7"/>
  <c r="D1477" i="7" s="1"/>
  <c r="H1507" i="7"/>
  <c r="D1507" i="7" s="1"/>
  <c r="H1522" i="7"/>
  <c r="D1522" i="7" s="1"/>
  <c r="H1537" i="7"/>
  <c r="D1537" i="7" s="1"/>
  <c r="H1567" i="7"/>
  <c r="D1567" i="7" s="1"/>
  <c r="H1595" i="7"/>
  <c r="L1595" i="7"/>
  <c r="L1593" i="7" s="1"/>
  <c r="L1592" i="7" s="1"/>
  <c r="H2063" i="7"/>
  <c r="D2063" i="7" s="1"/>
  <c r="L2078" i="7"/>
  <c r="D2078" i="7" s="1"/>
  <c r="H2093" i="7"/>
  <c r="L2093" i="7"/>
  <c r="L2091" i="7" s="1"/>
  <c r="L2108" i="7"/>
  <c r="D2108" i="7" s="1"/>
  <c r="L2123" i="7"/>
  <c r="D2123" i="7" s="1"/>
  <c r="L2138" i="7"/>
  <c r="H2153" i="7"/>
  <c r="D2153" i="7" s="1"/>
  <c r="H2166" i="7"/>
  <c r="D2166" i="7" s="1"/>
  <c r="L2183" i="7"/>
  <c r="D2183" i="7" s="1"/>
  <c r="L2213" i="7"/>
  <c r="D2213" i="7" s="1"/>
  <c r="L2243" i="7"/>
  <c r="D2243" i="7" s="1"/>
  <c r="H2273" i="7"/>
  <c r="D2273" i="7" s="1"/>
  <c r="H2485" i="7"/>
  <c r="D2485" i="7" s="1"/>
  <c r="H2501" i="7"/>
  <c r="D2501" i="7" s="1"/>
  <c r="H2516" i="7"/>
  <c r="D2516" i="7" s="1"/>
  <c r="D2531" i="7"/>
  <c r="H2546" i="7"/>
  <c r="H2576" i="7"/>
  <c r="D2576" i="7" s="1"/>
  <c r="H2591" i="7"/>
  <c r="D2591" i="7" s="1"/>
  <c r="H2606" i="7"/>
  <c r="D2606" i="7" s="1"/>
  <c r="H2621" i="7"/>
  <c r="D2621" i="7" s="1"/>
  <c r="H2636" i="7"/>
  <c r="D2636" i="7" s="1"/>
  <c r="H2651" i="7"/>
  <c r="D2651" i="7" s="1"/>
  <c r="H2697" i="7"/>
  <c r="H2713" i="7"/>
  <c r="D2713" i="7" s="1"/>
  <c r="H2728" i="7"/>
  <c r="L2728" i="7"/>
  <c r="L2726" i="7" s="1"/>
  <c r="L2725" i="7" s="1"/>
  <c r="H2743" i="7"/>
  <c r="L2743" i="7"/>
  <c r="L2741" i="7" s="1"/>
  <c r="H2773" i="7"/>
  <c r="H2788" i="7"/>
  <c r="H2818" i="7"/>
  <c r="H2831" i="7"/>
  <c r="L2831" i="7"/>
  <c r="H2848" i="7"/>
  <c r="D2848" i="7" s="1"/>
  <c r="L2925" i="7"/>
  <c r="L2923" i="7" s="1"/>
  <c r="H2941" i="7"/>
  <c r="L2941" i="7"/>
  <c r="L2939" i="7" s="1"/>
  <c r="H2956" i="7"/>
  <c r="D2956" i="7" s="1"/>
  <c r="H2971" i="7"/>
  <c r="D2971" i="7" s="1"/>
  <c r="E390" i="7"/>
  <c r="I390" i="7" s="1"/>
  <c r="E742" i="7"/>
  <c r="E757" i="7"/>
  <c r="E956" i="7"/>
  <c r="I956" i="7" s="1"/>
  <c r="E1227" i="7"/>
  <c r="I1227" i="7" s="1"/>
  <c r="E1242" i="7"/>
  <c r="E1272" i="7"/>
  <c r="E1287" i="7"/>
  <c r="E1439" i="7"/>
  <c r="E1484" i="7"/>
  <c r="I1484" i="7" s="1"/>
  <c r="E1499" i="7"/>
  <c r="I1499" i="7" s="1"/>
  <c r="P1633" i="7"/>
  <c r="E2085" i="7"/>
  <c r="I2085" i="7" s="1"/>
  <c r="E2115" i="7"/>
  <c r="E2130" i="7"/>
  <c r="G2130" i="7" s="1"/>
  <c r="E2220" i="7"/>
  <c r="I2220" i="7" s="1"/>
  <c r="E2553" i="7"/>
  <c r="I2553" i="7" s="1"/>
  <c r="H21" i="7"/>
  <c r="L21" i="7"/>
  <c r="H82" i="7"/>
  <c r="L82" i="7"/>
  <c r="P130" i="7"/>
  <c r="H146" i="7"/>
  <c r="H196" i="7"/>
  <c r="D196" i="7" s="1"/>
  <c r="H237" i="7"/>
  <c r="D237" i="7" s="1"/>
  <c r="D227" i="7" s="1"/>
  <c r="D226" i="7" s="1"/>
  <c r="L268" i="7"/>
  <c r="D268" i="7" s="1"/>
  <c r="H375" i="7"/>
  <c r="L375" i="7"/>
  <c r="H420" i="7"/>
  <c r="D420" i="7" s="1"/>
  <c r="H435" i="7"/>
  <c r="L435" i="7"/>
  <c r="L425" i="7" s="1"/>
  <c r="D425" i="7" s="1"/>
  <c r="H440" i="7"/>
  <c r="D440" i="7" s="1"/>
  <c r="H467" i="7"/>
  <c r="L467" i="7"/>
  <c r="H482" i="7"/>
  <c r="L482" i="7"/>
  <c r="H497" i="7"/>
  <c r="L497" i="7"/>
  <c r="H527" i="7"/>
  <c r="D527" i="7" s="1"/>
  <c r="H542" i="7"/>
  <c r="L542" i="7"/>
  <c r="H572" i="7"/>
  <c r="L572" i="7"/>
  <c r="H635" i="7"/>
  <c r="L635" i="7"/>
  <c r="H650" i="7"/>
  <c r="D650" i="7" s="1"/>
  <c r="H680" i="7"/>
  <c r="L680" i="7"/>
  <c r="H696" i="7"/>
  <c r="L696" i="7"/>
  <c r="L757" i="7"/>
  <c r="D757" i="7" s="1"/>
  <c r="H879" i="7"/>
  <c r="L879" i="7"/>
  <c r="L869" i="7" s="1"/>
  <c r="L868" i="7" s="1"/>
  <c r="H895" i="7"/>
  <c r="L895" i="7"/>
  <c r="H910" i="7"/>
  <c r="L910" i="7"/>
  <c r="H926" i="7"/>
  <c r="L926" i="7"/>
  <c r="H941" i="7"/>
  <c r="L941" i="7"/>
  <c r="H971" i="7"/>
  <c r="L971" i="7"/>
  <c r="H986" i="7"/>
  <c r="L986" i="7"/>
  <c r="H1002" i="7"/>
  <c r="D1002" i="7" s="1"/>
  <c r="H1032" i="7"/>
  <c r="L1032" i="7"/>
  <c r="H1047" i="7"/>
  <c r="D1047" i="7" s="1"/>
  <c r="L1052" i="7"/>
  <c r="H1077" i="7"/>
  <c r="L1077" i="7"/>
  <c r="H1122" i="7"/>
  <c r="L1122" i="7"/>
  <c r="H1197" i="7"/>
  <c r="L1197" i="7"/>
  <c r="H1212" i="7"/>
  <c r="L1212" i="7"/>
  <c r="H1227" i="7"/>
  <c r="L1227" i="7"/>
  <c r="H1302" i="7"/>
  <c r="L1302" i="7"/>
  <c r="H1347" i="7"/>
  <c r="L1347" i="7"/>
  <c r="H1407" i="7"/>
  <c r="D1407" i="7" s="1"/>
  <c r="H1423" i="7"/>
  <c r="L1423" i="7"/>
  <c r="L1413" i="7" s="1"/>
  <c r="L1412" i="7" s="1"/>
  <c r="L1439" i="7"/>
  <c r="D1439" i="7" s="1"/>
  <c r="H1484" i="7"/>
  <c r="L1484" i="7"/>
  <c r="L1474" i="7" s="1"/>
  <c r="H1529" i="7"/>
  <c r="L1529" i="7"/>
  <c r="H1559" i="7"/>
  <c r="L1559" i="7"/>
  <c r="H1589" i="7"/>
  <c r="L1589" i="7"/>
  <c r="L1579" i="7" s="1"/>
  <c r="H2070" i="7"/>
  <c r="L2070" i="7"/>
  <c r="L2060" i="7" s="1"/>
  <c r="H2100" i="7"/>
  <c r="L2100" i="7"/>
  <c r="L2130" i="7"/>
  <c r="D2130" i="7" s="1"/>
  <c r="H2160" i="7"/>
  <c r="L2160" i="7"/>
  <c r="L2150" i="7" s="1"/>
  <c r="H2175" i="7"/>
  <c r="L2175" i="7"/>
  <c r="H2190" i="7"/>
  <c r="L2190" i="7"/>
  <c r="H2205" i="7"/>
  <c r="L2205" i="7"/>
  <c r="L2235" i="7"/>
  <c r="D2235" i="7" s="1"/>
  <c r="H2250" i="7"/>
  <c r="L2250" i="7"/>
  <c r="H2265" i="7"/>
  <c r="L2265" i="7"/>
  <c r="H2508" i="7"/>
  <c r="H2523" i="7"/>
  <c r="D2523" i="7" s="1"/>
  <c r="H2538" i="7"/>
  <c r="D2538" i="7" s="1"/>
  <c r="H2553" i="7"/>
  <c r="H2568" i="7"/>
  <c r="D2568" i="7" s="1"/>
  <c r="H2583" i="7"/>
  <c r="L2583" i="7"/>
  <c r="H2598" i="7"/>
  <c r="D2598" i="7" s="1"/>
  <c r="P2598" i="7" s="1"/>
  <c r="H2613" i="7"/>
  <c r="D2613" i="7" s="1"/>
  <c r="H2628" i="7"/>
  <c r="D2628" i="7" s="1"/>
  <c r="H2658" i="7"/>
  <c r="H2810" i="7"/>
  <c r="D2810" i="7" s="1"/>
  <c r="P2810" i="7" s="1"/>
  <c r="D2815" i="7"/>
  <c r="H2855" i="7"/>
  <c r="D2855" i="7" s="1"/>
  <c r="H2901" i="7"/>
  <c r="D2901" i="7" s="1"/>
  <c r="D2932" i="7"/>
  <c r="H2948" i="7"/>
  <c r="L2948" i="7"/>
  <c r="F398" i="7"/>
  <c r="F1484" i="7"/>
  <c r="J1484" i="7" s="1"/>
  <c r="K1597" i="7"/>
  <c r="K2173" i="7"/>
  <c r="K2928" i="7"/>
  <c r="K2851" i="7"/>
  <c r="N2818" i="7"/>
  <c r="N2788" i="7"/>
  <c r="K2734" i="7"/>
  <c r="K2733" i="7"/>
  <c r="K2732" i="7"/>
  <c r="F2588" i="7"/>
  <c r="J2588" i="7" s="1"/>
  <c r="K2473" i="7"/>
  <c r="F2123" i="7"/>
  <c r="F2078" i="7"/>
  <c r="F2085" i="7"/>
  <c r="J2085" i="7" s="1"/>
  <c r="F2108" i="7"/>
  <c r="F2115" i="7"/>
  <c r="F2138" i="7"/>
  <c r="F2136" i="7" s="1"/>
  <c r="F2183" i="7"/>
  <c r="F2213" i="7"/>
  <c r="F2220" i="7"/>
  <c r="F2258" i="7"/>
  <c r="J2258" i="7" s="1"/>
  <c r="F1552" i="7"/>
  <c r="F1499" i="7"/>
  <c r="J1499" i="7" s="1"/>
  <c r="N1416" i="7"/>
  <c r="K1313" i="7"/>
  <c r="K1312" i="7"/>
  <c r="F1100" i="7"/>
  <c r="J1100" i="7" s="1"/>
  <c r="F1205" i="7"/>
  <c r="F1235" i="7"/>
  <c r="F1242" i="7"/>
  <c r="J1242" i="7" s="1"/>
  <c r="F1010" i="7"/>
  <c r="F1175" i="7"/>
  <c r="F1182" i="7"/>
  <c r="F1190" i="7"/>
  <c r="F1220" i="7"/>
  <c r="J1220" i="7" s="1"/>
  <c r="F1250" i="7"/>
  <c r="F1265" i="7"/>
  <c r="F1272" i="7"/>
  <c r="F1280" i="7"/>
  <c r="F1287" i="7"/>
  <c r="J1287" i="7" s="1"/>
  <c r="F979" i="7"/>
  <c r="J3011" i="7"/>
  <c r="F757" i="7"/>
  <c r="F750" i="7"/>
  <c r="F735" i="7"/>
  <c r="F742" i="7"/>
  <c r="K462" i="7"/>
  <c r="F490" i="7"/>
  <c r="F535" i="7"/>
  <c r="F368" i="7"/>
  <c r="K208" i="7"/>
  <c r="F107" i="7"/>
  <c r="K47" i="7"/>
  <c r="K2639" i="7"/>
  <c r="K2700" i="7"/>
  <c r="M2818" i="7"/>
  <c r="M2788" i="7"/>
  <c r="K2747" i="7"/>
  <c r="E2588" i="7"/>
  <c r="I2588" i="7" s="1"/>
  <c r="K2095" i="7"/>
  <c r="M1416" i="7"/>
  <c r="I3012" i="7"/>
  <c r="I3011" i="7"/>
  <c r="M837" i="7"/>
  <c r="O837" i="7" s="1"/>
  <c r="K485" i="7"/>
  <c r="E413" i="7"/>
  <c r="I413" i="7" s="1"/>
  <c r="M211" i="7"/>
  <c r="E3018" i="7"/>
  <c r="F75" i="7"/>
  <c r="J75" i="7" s="1"/>
  <c r="H2663" i="7"/>
  <c r="D2663" i="7" s="1"/>
  <c r="L26" i="7"/>
  <c r="D26" i="7" s="1"/>
  <c r="L211" i="7"/>
  <c r="P1942" i="7"/>
  <c r="L2818" i="7"/>
  <c r="L2788" i="7"/>
  <c r="L2773" i="7"/>
  <c r="P2762" i="7"/>
  <c r="P2732" i="7"/>
  <c r="P2703" i="7"/>
  <c r="P2549" i="7"/>
  <c r="P2083" i="7"/>
  <c r="P1976" i="7"/>
  <c r="P1932" i="7"/>
  <c r="P1659" i="7"/>
  <c r="P1540" i="7"/>
  <c r="H1492" i="7"/>
  <c r="D1492" i="7" s="1"/>
  <c r="L1416" i="7"/>
  <c r="P1269" i="7"/>
  <c r="P1239" i="7"/>
  <c r="H1220" i="7"/>
  <c r="P1104" i="7"/>
  <c r="P1014" i="7"/>
  <c r="P925" i="7"/>
  <c r="P923" i="7"/>
  <c r="P800" i="7"/>
  <c r="P614" i="7"/>
  <c r="P249" i="7"/>
  <c r="O2065" i="7"/>
  <c r="O2066" i="7"/>
  <c r="O2067" i="7"/>
  <c r="O1437" i="7"/>
  <c r="O1438" i="7"/>
  <c r="O923" i="7"/>
  <c r="O924" i="7"/>
  <c r="O925" i="7"/>
  <c r="O927" i="7"/>
  <c r="O928" i="7"/>
  <c r="O929" i="7"/>
  <c r="O930" i="7"/>
  <c r="O829" i="7"/>
  <c r="O830" i="7"/>
  <c r="O831" i="7"/>
  <c r="O835" i="7"/>
  <c r="O836" i="7"/>
  <c r="O204" i="7"/>
  <c r="O209" i="7"/>
  <c r="O210" i="7"/>
  <c r="P2239" i="7"/>
  <c r="O2239" i="7"/>
  <c r="G2239" i="7"/>
  <c r="P2238" i="7"/>
  <c r="O2238" i="7"/>
  <c r="G2238" i="7"/>
  <c r="P2237" i="7"/>
  <c r="O2237" i="7"/>
  <c r="G2237" i="7"/>
  <c r="P2236" i="7"/>
  <c r="P2234" i="7"/>
  <c r="P2233" i="7"/>
  <c r="O2233" i="7"/>
  <c r="G2233" i="7"/>
  <c r="P2232" i="7"/>
  <c r="O2232" i="7"/>
  <c r="G2232" i="7"/>
  <c r="P2231" i="7"/>
  <c r="O2231" i="7"/>
  <c r="G2231" i="7"/>
  <c r="P2230" i="7"/>
  <c r="O2230" i="7"/>
  <c r="G2230" i="7"/>
  <c r="P2229" i="7"/>
  <c r="P2227" i="7"/>
  <c r="P1953" i="7"/>
  <c r="P1952" i="7"/>
  <c r="P1951" i="7"/>
  <c r="P1950" i="7"/>
  <c r="P1948" i="7"/>
  <c r="P1947" i="7"/>
  <c r="P1946" i="7"/>
  <c r="P1945" i="7"/>
  <c r="P1944" i="7"/>
  <c r="P1943" i="7"/>
  <c r="P1941" i="7"/>
  <c r="P1697" i="7"/>
  <c r="P1696" i="7"/>
  <c r="P1695" i="7"/>
  <c r="P1694" i="7"/>
  <c r="P1692" i="7"/>
  <c r="P1691" i="7"/>
  <c r="P1690" i="7"/>
  <c r="P1689" i="7"/>
  <c r="P1688" i="7"/>
  <c r="P1687" i="7"/>
  <c r="P1685" i="7"/>
  <c r="P930" i="7"/>
  <c r="G930" i="7"/>
  <c r="P929" i="7"/>
  <c r="G929" i="7"/>
  <c r="P928" i="7"/>
  <c r="G928" i="7"/>
  <c r="P927" i="7"/>
  <c r="G927" i="7"/>
  <c r="G925" i="7"/>
  <c r="P924" i="7"/>
  <c r="G924" i="7"/>
  <c r="G923" i="7"/>
  <c r="P922" i="7"/>
  <c r="G922" i="7"/>
  <c r="P921" i="7"/>
  <c r="G921" i="7"/>
  <c r="P920" i="7"/>
  <c r="P918" i="7"/>
  <c r="P2051" i="7"/>
  <c r="O1016" i="7"/>
  <c r="O1020" i="7"/>
  <c r="O1021" i="7"/>
  <c r="O1033" i="7"/>
  <c r="O1034" i="7"/>
  <c r="O1035" i="7"/>
  <c r="O1036" i="7"/>
  <c r="O2496" i="7"/>
  <c r="O2927" i="7"/>
  <c r="O2928" i="7"/>
  <c r="O2940" i="7"/>
  <c r="O2942" i="7"/>
  <c r="O2943" i="7"/>
  <c r="O2944" i="7"/>
  <c r="O2945" i="7"/>
  <c r="O2946" i="7"/>
  <c r="O2947" i="7"/>
  <c r="O2949" i="7"/>
  <c r="O2950" i="7"/>
  <c r="O2951" i="7"/>
  <c r="O2952" i="7"/>
  <c r="N3016" i="7"/>
  <c r="J3012" i="7"/>
  <c r="H3008" i="7"/>
  <c r="H3009" i="7"/>
  <c r="H3010" i="7"/>
  <c r="H3012" i="7"/>
  <c r="H3011" i="7"/>
  <c r="O27" i="7"/>
  <c r="O28" i="7"/>
  <c r="O29" i="7"/>
  <c r="O30" i="7"/>
  <c r="O31" i="7"/>
  <c r="O32" i="7"/>
  <c r="O33" i="7"/>
  <c r="O34" i="7"/>
  <c r="O35" i="7"/>
  <c r="F3016" i="7"/>
  <c r="G2927" i="7"/>
  <c r="G1479" i="7"/>
  <c r="G1480" i="7"/>
  <c r="K1481" i="7"/>
  <c r="O1402" i="7"/>
  <c r="K141" i="7"/>
  <c r="F903" i="7"/>
  <c r="P607" i="7"/>
  <c r="O607" i="7"/>
  <c r="G607" i="7"/>
  <c r="P606" i="7"/>
  <c r="O606" i="7"/>
  <c r="G606" i="7"/>
  <c r="P605" i="7"/>
  <c r="G605" i="7"/>
  <c r="P604" i="7"/>
  <c r="P602" i="7"/>
  <c r="G602" i="7"/>
  <c r="P601" i="7"/>
  <c r="G601" i="7"/>
  <c r="P600" i="7"/>
  <c r="O600" i="7"/>
  <c r="G600" i="7"/>
  <c r="P599" i="7"/>
  <c r="G599" i="7"/>
  <c r="P598" i="7"/>
  <c r="G598" i="7"/>
  <c r="P597" i="7"/>
  <c r="P595" i="7"/>
  <c r="P2043" i="7"/>
  <c r="P2042" i="7"/>
  <c r="P2041" i="7"/>
  <c r="P2040" i="7"/>
  <c r="P2038" i="7"/>
  <c r="P2037" i="7"/>
  <c r="P2036" i="7"/>
  <c r="P2035" i="7"/>
  <c r="P2034" i="7"/>
  <c r="P2033" i="7"/>
  <c r="P2031" i="7"/>
  <c r="P454" i="7"/>
  <c r="P453" i="7"/>
  <c r="P452" i="7"/>
  <c r="P451" i="7"/>
  <c r="P449" i="7"/>
  <c r="P448" i="7"/>
  <c r="P447" i="7"/>
  <c r="P446" i="7"/>
  <c r="P445" i="7"/>
  <c r="P444" i="7"/>
  <c r="P442" i="7"/>
  <c r="P40" i="7"/>
  <c r="O40" i="7"/>
  <c r="G40" i="7"/>
  <c r="P39" i="7"/>
  <c r="O39" i="7"/>
  <c r="G39" i="7"/>
  <c r="P38" i="7"/>
  <c r="O38" i="7"/>
  <c r="G38" i="7"/>
  <c r="P37" i="7"/>
  <c r="P35" i="7"/>
  <c r="G35" i="7"/>
  <c r="P34" i="7"/>
  <c r="G34" i="7"/>
  <c r="P33" i="7"/>
  <c r="G33" i="7"/>
  <c r="P32" i="7"/>
  <c r="G32" i="7"/>
  <c r="P31" i="7"/>
  <c r="G31" i="7"/>
  <c r="P30" i="7"/>
  <c r="P28" i="7"/>
  <c r="P2209" i="7"/>
  <c r="O2209" i="7"/>
  <c r="K2209" i="7"/>
  <c r="G2209" i="7"/>
  <c r="P2208" i="7"/>
  <c r="O2208" i="7"/>
  <c r="K2208" i="7"/>
  <c r="G2208" i="7"/>
  <c r="P2207" i="7"/>
  <c r="O2207" i="7"/>
  <c r="K2207" i="7"/>
  <c r="G2207" i="7"/>
  <c r="P2206" i="7"/>
  <c r="O2206" i="7"/>
  <c r="K2206" i="7"/>
  <c r="G2206" i="7"/>
  <c r="P2204" i="7"/>
  <c r="O2204" i="7"/>
  <c r="K2204" i="7"/>
  <c r="G2204" i="7"/>
  <c r="P2203" i="7"/>
  <c r="O2203" i="7"/>
  <c r="K2203" i="7"/>
  <c r="G2203" i="7"/>
  <c r="P2202" i="7"/>
  <c r="G2202" i="7"/>
  <c r="P2201" i="7"/>
  <c r="G2201" i="7"/>
  <c r="P2200" i="7"/>
  <c r="G2200" i="7"/>
  <c r="P2199" i="7"/>
  <c r="P2197" i="7"/>
  <c r="O486" i="7"/>
  <c r="G486" i="7"/>
  <c r="O485" i="7"/>
  <c r="G485" i="7"/>
  <c r="O484" i="7"/>
  <c r="G484" i="7"/>
  <c r="O483" i="7"/>
  <c r="G483" i="7"/>
  <c r="O481" i="7"/>
  <c r="G481" i="7"/>
  <c r="O480" i="7"/>
  <c r="G480" i="7"/>
  <c r="O479" i="7"/>
  <c r="G479" i="7"/>
  <c r="G478" i="7"/>
  <c r="G477" i="7"/>
  <c r="E3008" i="7"/>
  <c r="E3009" i="7"/>
  <c r="E3011" i="7"/>
  <c r="F3008" i="7"/>
  <c r="F3009" i="7"/>
  <c r="F3011" i="7"/>
  <c r="D3011" i="7"/>
  <c r="D3012" i="7"/>
  <c r="H3006" i="7"/>
  <c r="H3007" i="7"/>
  <c r="P1877" i="7"/>
  <c r="P1876" i="7"/>
  <c r="P1875" i="7"/>
  <c r="P1874" i="7"/>
  <c r="P1872" i="7"/>
  <c r="P1871" i="7"/>
  <c r="P1870" i="7"/>
  <c r="P1869" i="7"/>
  <c r="P1868" i="7"/>
  <c r="P1867" i="7"/>
  <c r="P1865" i="7"/>
  <c r="L3012" i="7"/>
  <c r="M3012" i="7"/>
  <c r="N3012" i="7"/>
  <c r="P914" i="7"/>
  <c r="O914" i="7"/>
  <c r="G914" i="7"/>
  <c r="P913" i="7"/>
  <c r="O913" i="7"/>
  <c r="G913" i="7"/>
  <c r="P912" i="7"/>
  <c r="O912" i="7"/>
  <c r="G912" i="7"/>
  <c r="P911" i="7"/>
  <c r="O911" i="7"/>
  <c r="G911" i="7"/>
  <c r="G910" i="7"/>
  <c r="P909" i="7"/>
  <c r="O909" i="7"/>
  <c r="G909" i="7"/>
  <c r="P908" i="7"/>
  <c r="O908" i="7"/>
  <c r="G908" i="7"/>
  <c r="P907" i="7"/>
  <c r="P906" i="7"/>
  <c r="P905" i="7"/>
  <c r="P904" i="7"/>
  <c r="P902" i="7"/>
  <c r="H3016" i="7"/>
  <c r="P1556" i="7"/>
  <c r="P1571" i="7"/>
  <c r="P1541" i="7"/>
  <c r="P1526" i="7"/>
  <c r="P1511" i="7"/>
  <c r="P1436" i="7"/>
  <c r="P1599" i="7"/>
  <c r="P1179" i="7"/>
  <c r="P1209" i="7"/>
  <c r="P1224" i="7"/>
  <c r="P1089" i="7"/>
  <c r="P1059" i="7"/>
  <c r="P1044" i="7"/>
  <c r="P1029" i="7"/>
  <c r="P999" i="7"/>
  <c r="P1074" i="7"/>
  <c r="P1299" i="7"/>
  <c r="P1404" i="7"/>
  <c r="K2096" i="7"/>
  <c r="O2262" i="7"/>
  <c r="O2263" i="7"/>
  <c r="O2264" i="7"/>
  <c r="O2266" i="7"/>
  <c r="O2267" i="7"/>
  <c r="O2268" i="7"/>
  <c r="O2269" i="7"/>
  <c r="K552" i="7"/>
  <c r="K556" i="7"/>
  <c r="K560" i="7"/>
  <c r="O430" i="7"/>
  <c r="O431" i="7"/>
  <c r="G2503" i="7"/>
  <c r="K2503" i="7"/>
  <c r="P2677" i="7"/>
  <c r="O2677" i="7"/>
  <c r="G2677" i="7"/>
  <c r="P2676" i="7"/>
  <c r="O2676" i="7"/>
  <c r="G2676" i="7"/>
  <c r="P2675" i="7"/>
  <c r="G2675" i="7"/>
  <c r="P2674" i="7"/>
  <c r="P2672" i="7"/>
  <c r="K2672" i="7"/>
  <c r="G2672" i="7"/>
  <c r="P2671" i="7"/>
  <c r="K2671" i="7"/>
  <c r="G2671" i="7"/>
  <c r="P2670" i="7"/>
  <c r="K2670" i="7"/>
  <c r="G2670" i="7"/>
  <c r="P2669" i="7"/>
  <c r="K2669" i="7"/>
  <c r="G2669" i="7"/>
  <c r="P2668" i="7"/>
  <c r="P2667" i="7"/>
  <c r="P2665" i="7"/>
  <c r="P2269" i="7"/>
  <c r="K2269" i="7"/>
  <c r="G2269" i="7"/>
  <c r="P2268" i="7"/>
  <c r="K2268" i="7"/>
  <c r="G2268" i="7"/>
  <c r="P2267" i="7"/>
  <c r="K2267" i="7"/>
  <c r="G2267" i="7"/>
  <c r="P2266" i="7"/>
  <c r="K2266" i="7"/>
  <c r="G2266" i="7"/>
  <c r="P2264" i="7"/>
  <c r="K2264" i="7"/>
  <c r="G2264" i="7"/>
  <c r="P2263" i="7"/>
  <c r="K2263" i="7"/>
  <c r="G2263" i="7"/>
  <c r="P2262" i="7"/>
  <c r="K2262" i="7"/>
  <c r="G2262" i="7"/>
  <c r="P2261" i="7"/>
  <c r="O2261" i="7"/>
  <c r="G2261" i="7"/>
  <c r="P2260" i="7"/>
  <c r="O2260" i="7"/>
  <c r="G2260" i="7"/>
  <c r="P2259" i="7"/>
  <c r="G2258" i="7"/>
  <c r="P2257" i="7"/>
  <c r="P1351" i="7"/>
  <c r="O1351" i="7"/>
  <c r="G1351" i="7"/>
  <c r="P1350" i="7"/>
  <c r="O1350" i="7"/>
  <c r="K1350" i="7"/>
  <c r="G1350" i="7"/>
  <c r="P1349" i="7"/>
  <c r="O1349" i="7"/>
  <c r="G1349" i="7"/>
  <c r="P1348" i="7"/>
  <c r="O1348" i="7"/>
  <c r="K1348" i="7"/>
  <c r="G1348" i="7"/>
  <c r="P1346" i="7"/>
  <c r="O1346" i="7"/>
  <c r="G1346" i="7"/>
  <c r="P1345" i="7"/>
  <c r="K1345" i="7"/>
  <c r="G1345" i="7"/>
  <c r="P1344" i="7"/>
  <c r="K1344" i="7"/>
  <c r="G1344" i="7"/>
  <c r="P1343" i="7"/>
  <c r="K1343" i="7"/>
  <c r="G1343" i="7"/>
  <c r="P1342" i="7"/>
  <c r="K1342" i="7"/>
  <c r="G1342" i="7"/>
  <c r="P1341" i="7"/>
  <c r="P1339" i="7"/>
  <c r="P684" i="7"/>
  <c r="O684" i="7"/>
  <c r="G684" i="7"/>
  <c r="P683" i="7"/>
  <c r="O683" i="7"/>
  <c r="G683" i="7"/>
  <c r="P682" i="7"/>
  <c r="O682" i="7"/>
  <c r="G682" i="7"/>
  <c r="P681" i="7"/>
  <c r="O681" i="7"/>
  <c r="G681" i="7"/>
  <c r="P679" i="7"/>
  <c r="O679" i="7"/>
  <c r="G679" i="7"/>
  <c r="P678" i="7"/>
  <c r="K678" i="7"/>
  <c r="G678" i="7"/>
  <c r="P677" i="7"/>
  <c r="G677" i="7"/>
  <c r="P676" i="7"/>
  <c r="K676" i="7"/>
  <c r="G676" i="7"/>
  <c r="P675" i="7"/>
  <c r="G675" i="7"/>
  <c r="P674" i="7"/>
  <c r="P672" i="7"/>
  <c r="P561" i="7"/>
  <c r="G561" i="7"/>
  <c r="P560" i="7"/>
  <c r="G560" i="7"/>
  <c r="P559" i="7"/>
  <c r="G559" i="7"/>
  <c r="P558" i="7"/>
  <c r="P556" i="7"/>
  <c r="G556" i="7"/>
  <c r="P555" i="7"/>
  <c r="G555" i="7"/>
  <c r="P554" i="7"/>
  <c r="O554" i="7"/>
  <c r="G554" i="7"/>
  <c r="P553" i="7"/>
  <c r="G553" i="7"/>
  <c r="P552" i="7"/>
  <c r="G552" i="7"/>
  <c r="P551" i="7"/>
  <c r="P549" i="7"/>
  <c r="P439" i="7"/>
  <c r="K439" i="7"/>
  <c r="G439" i="7"/>
  <c r="P438" i="7"/>
  <c r="K438" i="7"/>
  <c r="G438" i="7"/>
  <c r="P437" i="7"/>
  <c r="K437" i="7"/>
  <c r="G437" i="7"/>
  <c r="P436" i="7"/>
  <c r="K436" i="7"/>
  <c r="G436" i="7"/>
  <c r="P434" i="7"/>
  <c r="K434" i="7"/>
  <c r="G434" i="7"/>
  <c r="P433" i="7"/>
  <c r="K433" i="7"/>
  <c r="G433" i="7"/>
  <c r="P432" i="7"/>
  <c r="K432" i="7"/>
  <c r="G432" i="7"/>
  <c r="P431" i="7"/>
  <c r="G431" i="7"/>
  <c r="P430" i="7"/>
  <c r="G430" i="7"/>
  <c r="P429" i="7"/>
  <c r="P428" i="7"/>
  <c r="P427" i="7"/>
  <c r="P210" i="7"/>
  <c r="K210" i="7"/>
  <c r="G210" i="7"/>
  <c r="P209" i="7"/>
  <c r="K209" i="7"/>
  <c r="G209" i="7"/>
  <c r="P208" i="7"/>
  <c r="G208" i="7"/>
  <c r="P207" i="7"/>
  <c r="P205" i="7"/>
  <c r="K205" i="7"/>
  <c r="G205" i="7"/>
  <c r="P204" i="7"/>
  <c r="G204" i="7"/>
  <c r="P203" i="7"/>
  <c r="K203" i="7"/>
  <c r="G203" i="7"/>
  <c r="P202" i="7"/>
  <c r="G202" i="7"/>
  <c r="P201" i="7"/>
  <c r="G201" i="7"/>
  <c r="P200" i="7"/>
  <c r="P198" i="7"/>
  <c r="K95" i="7"/>
  <c r="P2717" i="7"/>
  <c r="P2747" i="7"/>
  <c r="P2777" i="7"/>
  <c r="P2792" i="7"/>
  <c r="P2807" i="7"/>
  <c r="P2822" i="7"/>
  <c r="P2837" i="7"/>
  <c r="P2852" i="7"/>
  <c r="N3018" i="7"/>
  <c r="M3018" i="7"/>
  <c r="L3018" i="7"/>
  <c r="J3018" i="7"/>
  <c r="N3010" i="7"/>
  <c r="N3009" i="7"/>
  <c r="N3008" i="7"/>
  <c r="N3007" i="7"/>
  <c r="N3006" i="7"/>
  <c r="N3011" i="7"/>
  <c r="F3006" i="7"/>
  <c r="F3007" i="7"/>
  <c r="F3018" i="7"/>
  <c r="O2967" i="7"/>
  <c r="O2966" i="7"/>
  <c r="O2905" i="7"/>
  <c r="O2904" i="7"/>
  <c r="O2900" i="7"/>
  <c r="O2899" i="7"/>
  <c r="O2898" i="7"/>
  <c r="O2896" i="7"/>
  <c r="O2884" i="7"/>
  <c r="O2883" i="7"/>
  <c r="O2837" i="7"/>
  <c r="O2835" i="7"/>
  <c r="O2834" i="7"/>
  <c r="O2824" i="7"/>
  <c r="O2823" i="7"/>
  <c r="O2821" i="7"/>
  <c r="O2820" i="7"/>
  <c r="O2819" i="7"/>
  <c r="O2818" i="7"/>
  <c r="O2808" i="7"/>
  <c r="O2799" i="7"/>
  <c r="O2798" i="7"/>
  <c r="O2794" i="7"/>
  <c r="O2793" i="7"/>
  <c r="O2791" i="7"/>
  <c r="O2790" i="7"/>
  <c r="O2789" i="7"/>
  <c r="O2778" i="7"/>
  <c r="O2776" i="7"/>
  <c r="O2775" i="7"/>
  <c r="O2774" i="7"/>
  <c r="O2773" i="7"/>
  <c r="O2754" i="7"/>
  <c r="O2753" i="7"/>
  <c r="O2749" i="7"/>
  <c r="O2748" i="7"/>
  <c r="O2747" i="7"/>
  <c r="O2746" i="7"/>
  <c r="O2745" i="7"/>
  <c r="O2744" i="7"/>
  <c r="O2743" i="7"/>
  <c r="O2732" i="7"/>
  <c r="O2731" i="7"/>
  <c r="O2730" i="7"/>
  <c r="O2729" i="7"/>
  <c r="O2728" i="7"/>
  <c r="O2662" i="7"/>
  <c r="O2661" i="7"/>
  <c r="O2660" i="7"/>
  <c r="O2659" i="7"/>
  <c r="O2657" i="7"/>
  <c r="O2656" i="7"/>
  <c r="O2655" i="7"/>
  <c r="O2617" i="7"/>
  <c r="O2616" i="7"/>
  <c r="O2612" i="7"/>
  <c r="O2611" i="7"/>
  <c r="O2610" i="7"/>
  <c r="O2602" i="7"/>
  <c r="O2601" i="7"/>
  <c r="O2587" i="7"/>
  <c r="O2586" i="7"/>
  <c r="O2585" i="7"/>
  <c r="O2584" i="7"/>
  <c r="O2583" i="7"/>
  <c r="O2582" i="7"/>
  <c r="O2581" i="7"/>
  <c r="O2580" i="7"/>
  <c r="O2572" i="7"/>
  <c r="O2571" i="7"/>
  <c r="O2570" i="7"/>
  <c r="O2569" i="7"/>
  <c r="O2568" i="7"/>
  <c r="O2567" i="7"/>
  <c r="O2566" i="7"/>
  <c r="O2565" i="7"/>
  <c r="O2512" i="7"/>
  <c r="O2511" i="7"/>
  <c r="O2510" i="7"/>
  <c r="O2509" i="7"/>
  <c r="O2508" i="7"/>
  <c r="O2507" i="7"/>
  <c r="O2506" i="7"/>
  <c r="O2505" i="7"/>
  <c r="O2254" i="7"/>
  <c r="O2253" i="7"/>
  <c r="O2252" i="7"/>
  <c r="O2251" i="7"/>
  <c r="O2250" i="7"/>
  <c r="O2249" i="7"/>
  <c r="O2248" i="7"/>
  <c r="O2247" i="7"/>
  <c r="O2246" i="7"/>
  <c r="O2245" i="7"/>
  <c r="O2224" i="7"/>
  <c r="O2223" i="7"/>
  <c r="O2218" i="7"/>
  <c r="O2217" i="7"/>
  <c r="O2216" i="7"/>
  <c r="O2215" i="7"/>
  <c r="O2194" i="7"/>
  <c r="O2193" i="7"/>
  <c r="O2192" i="7"/>
  <c r="O2191" i="7"/>
  <c r="O2190" i="7"/>
  <c r="O2189" i="7"/>
  <c r="O2186" i="7"/>
  <c r="O2185" i="7"/>
  <c r="O2179" i="7"/>
  <c r="O2178" i="7"/>
  <c r="O2177" i="7"/>
  <c r="O2176" i="7"/>
  <c r="O2175" i="7"/>
  <c r="O2174" i="7"/>
  <c r="O2172" i="7"/>
  <c r="O2164" i="7"/>
  <c r="O2163" i="7"/>
  <c r="O2162" i="7"/>
  <c r="O2161" i="7"/>
  <c r="O2160" i="7"/>
  <c r="O2159" i="7"/>
  <c r="O2158" i="7"/>
  <c r="O2149" i="7"/>
  <c r="O2148" i="7"/>
  <c r="O2147" i="7"/>
  <c r="O2144" i="7"/>
  <c r="O2143" i="7"/>
  <c r="O2142" i="7"/>
  <c r="O2141" i="7"/>
  <c r="O2140" i="7"/>
  <c r="O2134" i="7"/>
  <c r="O2132" i="7"/>
  <c r="O2129" i="7"/>
  <c r="O2128" i="7"/>
  <c r="O2127" i="7"/>
  <c r="O2126" i="7"/>
  <c r="O2125" i="7"/>
  <c r="O2119" i="7"/>
  <c r="O2118" i="7"/>
  <c r="O2117" i="7"/>
  <c r="O2114" i="7"/>
  <c r="O2113" i="7"/>
  <c r="O2112" i="7"/>
  <c r="O2111" i="7"/>
  <c r="O2110" i="7"/>
  <c r="O2104" i="7"/>
  <c r="O2103" i="7"/>
  <c r="O2102" i="7"/>
  <c r="O2101" i="7"/>
  <c r="O2100" i="7"/>
  <c r="O2099" i="7"/>
  <c r="O2096" i="7"/>
  <c r="O2095" i="7"/>
  <c r="O2089" i="7"/>
  <c r="O2088" i="7"/>
  <c r="O2087" i="7"/>
  <c r="O2084" i="7"/>
  <c r="O2083" i="7"/>
  <c r="O2082" i="7"/>
  <c r="O2081" i="7"/>
  <c r="O2074" i="7"/>
  <c r="O2073" i="7"/>
  <c r="O2072" i="7"/>
  <c r="O2071" i="7"/>
  <c r="O2070" i="7"/>
  <c r="O2069" i="7"/>
  <c r="O1598" i="7"/>
  <c r="O1591" i="7"/>
  <c r="O1590" i="7"/>
  <c r="O1589" i="7"/>
  <c r="O1588" i="7"/>
  <c r="O1587" i="7"/>
  <c r="O1586" i="7"/>
  <c r="O1578" i="7"/>
  <c r="O1577" i="7"/>
  <c r="O1573" i="7"/>
  <c r="O1563" i="7"/>
  <c r="O1562" i="7"/>
  <c r="O1561" i="7"/>
  <c r="O1560" i="7"/>
  <c r="O1559" i="7"/>
  <c r="O1558" i="7"/>
  <c r="O1557" i="7"/>
  <c r="O1556" i="7"/>
  <c r="O1555" i="7"/>
  <c r="O1554" i="7"/>
  <c r="O1548" i="7"/>
  <c r="O1547" i="7"/>
  <c r="O1533" i="7"/>
  <c r="O1532" i="7"/>
  <c r="O1531" i="7"/>
  <c r="O1530" i="7"/>
  <c r="O1529" i="7"/>
  <c r="O1528" i="7"/>
  <c r="O1527" i="7"/>
  <c r="O1518" i="7"/>
  <c r="O1517" i="7"/>
  <c r="O1512" i="7"/>
  <c r="O1503" i="7"/>
  <c r="O1501" i="7"/>
  <c r="O1499" i="7"/>
  <c r="O1498" i="7"/>
  <c r="O1497" i="7"/>
  <c r="O1488" i="7"/>
  <c r="O1487" i="7"/>
  <c r="O1486" i="7"/>
  <c r="O1485" i="7"/>
  <c r="O1484" i="7"/>
  <c r="O1483" i="7"/>
  <c r="O1473" i="7"/>
  <c r="O1471" i="7"/>
  <c r="O1468" i="7"/>
  <c r="O1467" i="7"/>
  <c r="O1466" i="7"/>
  <c r="O1465" i="7"/>
  <c r="O1464" i="7"/>
  <c r="O1463" i="7"/>
  <c r="O1462" i="7"/>
  <c r="O1458" i="7"/>
  <c r="O1457" i="7"/>
  <c r="O1456" i="7"/>
  <c r="O1454" i="7"/>
  <c r="O1453" i="7"/>
  <c r="O1452" i="7"/>
  <c r="O1451" i="7"/>
  <c r="O1450" i="7"/>
  <c r="O1449" i="7"/>
  <c r="O1448" i="7"/>
  <c r="O1447" i="7"/>
  <c r="O1441" i="7"/>
  <c r="O1427" i="7"/>
  <c r="O1426" i="7"/>
  <c r="O1425" i="7"/>
  <c r="O1424" i="7"/>
  <c r="O1423" i="7"/>
  <c r="O1422" i="7"/>
  <c r="O1406" i="7"/>
  <c r="O1403" i="7"/>
  <c r="O1321" i="7"/>
  <c r="O1320" i="7"/>
  <c r="O1313" i="7"/>
  <c r="O1312" i="7"/>
  <c r="O1306" i="7"/>
  <c r="O1305" i="7"/>
  <c r="O1304" i="7"/>
  <c r="O1303" i="7"/>
  <c r="O1302" i="7"/>
  <c r="O1301" i="7"/>
  <c r="O1298" i="7"/>
  <c r="O1291" i="7"/>
  <c r="O1289" i="7"/>
  <c r="O1286" i="7"/>
  <c r="O1285" i="7"/>
  <c r="O1284" i="7"/>
  <c r="O1283" i="7"/>
  <c r="O1282" i="7"/>
  <c r="O1276" i="7"/>
  <c r="O1275" i="7"/>
  <c r="O1274" i="7"/>
  <c r="O1271" i="7"/>
  <c r="O1270" i="7"/>
  <c r="O1269" i="7"/>
  <c r="O1268" i="7"/>
  <c r="O1267" i="7"/>
  <c r="O1256" i="7"/>
  <c r="O1255" i="7"/>
  <c r="O1254" i="7"/>
  <c r="O1253" i="7"/>
  <c r="O1252" i="7"/>
  <c r="O1246" i="7"/>
  <c r="O1244" i="7"/>
  <c r="O1241" i="7"/>
  <c r="O1240" i="7"/>
  <c r="O1239" i="7"/>
  <c r="O1238" i="7"/>
  <c r="O1237" i="7"/>
  <c r="O1231" i="7"/>
  <c r="O1230" i="7"/>
  <c r="O1229" i="7"/>
  <c r="O1228" i="7"/>
  <c r="O1227" i="7"/>
  <c r="O1226" i="7"/>
  <c r="O1225" i="7"/>
  <c r="O1224" i="7"/>
  <c r="O1223" i="7"/>
  <c r="O1222" i="7"/>
  <c r="O1221" i="7"/>
  <c r="O1216" i="7"/>
  <c r="O1215" i="7"/>
  <c r="O1214" i="7"/>
  <c r="O1213" i="7"/>
  <c r="O1211" i="7"/>
  <c r="O1210" i="7"/>
  <c r="O1208" i="7"/>
  <c r="O1207" i="7"/>
  <c r="O1201" i="7"/>
  <c r="O1200" i="7"/>
  <c r="O1199" i="7"/>
  <c r="O1198" i="7"/>
  <c r="O1197" i="7"/>
  <c r="O1196" i="7"/>
  <c r="O1194" i="7"/>
  <c r="O1193" i="7"/>
  <c r="O1192" i="7"/>
  <c r="O1186" i="7"/>
  <c r="O1185" i="7"/>
  <c r="O1184" i="7"/>
  <c r="O1181" i="7"/>
  <c r="O1180" i="7"/>
  <c r="O1179" i="7"/>
  <c r="O1178" i="7"/>
  <c r="O1177" i="7"/>
  <c r="O1141" i="7"/>
  <c r="O1139" i="7"/>
  <c r="O1126" i="7"/>
  <c r="O1125" i="7"/>
  <c r="O1124" i="7"/>
  <c r="O1123" i="7"/>
  <c r="O1122" i="7"/>
  <c r="O1121" i="7"/>
  <c r="O1120" i="7"/>
  <c r="O1119" i="7"/>
  <c r="O1111" i="7"/>
  <c r="O1109" i="7"/>
  <c r="O1106" i="7"/>
  <c r="O1105" i="7"/>
  <c r="O1104" i="7"/>
  <c r="O1103" i="7"/>
  <c r="O1102" i="7"/>
  <c r="O1096" i="7"/>
  <c r="O1095" i="7"/>
  <c r="O1015" i="7"/>
  <c r="O1014" i="7"/>
  <c r="O1013" i="7"/>
  <c r="O1012" i="7"/>
  <c r="O1006" i="7"/>
  <c r="O1005" i="7"/>
  <c r="O990" i="7"/>
  <c r="O989" i="7"/>
  <c r="O988" i="7"/>
  <c r="O987" i="7"/>
  <c r="O986" i="7"/>
  <c r="O985" i="7"/>
  <c r="O984" i="7"/>
  <c r="O983" i="7"/>
  <c r="O982" i="7"/>
  <c r="O981" i="7"/>
  <c r="O975" i="7"/>
  <c r="O974" i="7"/>
  <c r="O973" i="7"/>
  <c r="O972" i="7"/>
  <c r="O971" i="7"/>
  <c r="O970" i="7"/>
  <c r="O969" i="7"/>
  <c r="O968" i="7"/>
  <c r="O899" i="7"/>
  <c r="O898" i="7"/>
  <c r="O897" i="7"/>
  <c r="O896" i="7"/>
  <c r="O895" i="7"/>
  <c r="O894" i="7"/>
  <c r="O893" i="7"/>
  <c r="O883" i="7"/>
  <c r="O882" i="7"/>
  <c r="O881" i="7"/>
  <c r="O880" i="7"/>
  <c r="O879" i="7"/>
  <c r="O878" i="7"/>
  <c r="O877" i="7"/>
  <c r="O876" i="7"/>
  <c r="O851" i="7"/>
  <c r="O850" i="7"/>
  <c r="O786" i="7"/>
  <c r="O784" i="7"/>
  <c r="O761" i="7"/>
  <c r="O760" i="7"/>
  <c r="O759" i="7"/>
  <c r="O756" i="7"/>
  <c r="O755" i="7"/>
  <c r="O754" i="7"/>
  <c r="O753" i="7"/>
  <c r="O752" i="7"/>
  <c r="O746" i="7"/>
  <c r="O745" i="7"/>
  <c r="O744" i="7"/>
  <c r="O741" i="7"/>
  <c r="O740" i="7"/>
  <c r="O739" i="7"/>
  <c r="O738" i="7"/>
  <c r="O737" i="7"/>
  <c r="O654" i="7"/>
  <c r="O653" i="7"/>
  <c r="O652" i="7"/>
  <c r="O651" i="7"/>
  <c r="O650" i="7"/>
  <c r="O649" i="7"/>
  <c r="O614" i="7"/>
  <c r="O591" i="7"/>
  <c r="O590" i="7"/>
  <c r="O576" i="7"/>
  <c r="O575" i="7"/>
  <c r="O574" i="7"/>
  <c r="O573" i="7"/>
  <c r="O572" i="7"/>
  <c r="O571" i="7"/>
  <c r="O570" i="7"/>
  <c r="O569" i="7"/>
  <c r="O546" i="7"/>
  <c r="O545" i="7"/>
  <c r="O544" i="7"/>
  <c r="O543" i="7"/>
  <c r="O542" i="7"/>
  <c r="O541" i="7"/>
  <c r="O523" i="7"/>
  <c r="O522" i="7"/>
  <c r="O516" i="7"/>
  <c r="O515" i="7"/>
  <c r="O511" i="7"/>
  <c r="O501" i="7"/>
  <c r="O500" i="7"/>
  <c r="O499" i="7"/>
  <c r="O498" i="7"/>
  <c r="O497" i="7"/>
  <c r="O496" i="7"/>
  <c r="O495" i="7"/>
  <c r="O494" i="7"/>
  <c r="O493" i="7"/>
  <c r="O492" i="7"/>
  <c r="O471" i="7"/>
  <c r="O470" i="7"/>
  <c r="O469" i="7"/>
  <c r="O468" i="7"/>
  <c r="O467" i="7"/>
  <c r="O466" i="7"/>
  <c r="O465" i="7"/>
  <c r="O464" i="7"/>
  <c r="O462" i="7"/>
  <c r="O409" i="7"/>
  <c r="O408" i="7"/>
  <c r="O407" i="7"/>
  <c r="O404" i="7"/>
  <c r="O403" i="7"/>
  <c r="O402" i="7"/>
  <c r="O401" i="7"/>
  <c r="O400" i="7"/>
  <c r="O394" i="7"/>
  <c r="O392" i="7"/>
  <c r="O389" i="7"/>
  <c r="O388" i="7"/>
  <c r="O387" i="7"/>
  <c r="O386" i="7"/>
  <c r="O385" i="7"/>
  <c r="O379" i="7"/>
  <c r="O378" i="7"/>
  <c r="O377" i="7"/>
  <c r="O376" i="7"/>
  <c r="O374" i="7"/>
  <c r="O373" i="7"/>
  <c r="O372" i="7"/>
  <c r="O371" i="7"/>
  <c r="O370" i="7"/>
  <c r="O349" i="7"/>
  <c r="O348" i="7"/>
  <c r="O344" i="7"/>
  <c r="O342" i="7"/>
  <c r="O318" i="7"/>
  <c r="O317" i="7"/>
  <c r="O270" i="7"/>
  <c r="O265" i="7"/>
  <c r="O264" i="7"/>
  <c r="O236" i="7"/>
  <c r="O235" i="7"/>
  <c r="O234" i="7"/>
  <c r="O118" i="7"/>
  <c r="O116" i="7"/>
  <c r="O113" i="7"/>
  <c r="O112" i="7"/>
  <c r="O111" i="7"/>
  <c r="O110" i="7"/>
  <c r="O109" i="7"/>
  <c r="O107" i="7"/>
  <c r="O86" i="7"/>
  <c r="O85" i="7"/>
  <c r="O84" i="7"/>
  <c r="O83" i="7"/>
  <c r="O82" i="7"/>
  <c r="O81" i="7"/>
  <c r="O80" i="7"/>
  <c r="O79" i="7"/>
  <c r="O78" i="7"/>
  <c r="O75" i="7"/>
  <c r="O55" i="7"/>
  <c r="O54" i="7"/>
  <c r="O50" i="7"/>
  <c r="O49" i="7"/>
  <c r="O48" i="7"/>
  <c r="O47" i="7"/>
  <c r="O25" i="7"/>
  <c r="O24" i="7"/>
  <c r="O23" i="7"/>
  <c r="O22" i="7"/>
  <c r="O21" i="7"/>
  <c r="O20" i="7"/>
  <c r="O19" i="7"/>
  <c r="O18" i="7"/>
  <c r="K2977" i="7"/>
  <c r="K2976" i="7"/>
  <c r="K2975" i="7"/>
  <c r="K2974" i="7"/>
  <c r="K2973" i="7"/>
  <c r="K2967" i="7"/>
  <c r="K2966" i="7"/>
  <c r="K2965" i="7"/>
  <c r="K2960" i="7"/>
  <c r="K2952" i="7"/>
  <c r="K2951" i="7"/>
  <c r="K2950" i="7"/>
  <c r="K2949" i="7"/>
  <c r="K2947" i="7"/>
  <c r="K2946" i="7"/>
  <c r="K2945" i="7"/>
  <c r="K2944" i="7"/>
  <c r="K2943" i="7"/>
  <c r="K2942" i="7"/>
  <c r="K2940" i="7"/>
  <c r="K2934" i="7"/>
  <c r="K2905" i="7"/>
  <c r="K2904" i="7"/>
  <c r="K2897" i="7"/>
  <c r="K2896" i="7"/>
  <c r="K2887" i="7"/>
  <c r="K2857" i="7"/>
  <c r="K2854" i="7"/>
  <c r="K2853" i="7"/>
  <c r="K2852" i="7"/>
  <c r="K2850" i="7"/>
  <c r="K2842" i="7"/>
  <c r="K2839" i="7"/>
  <c r="K2838" i="7"/>
  <c r="K2837" i="7"/>
  <c r="K2836" i="7"/>
  <c r="K2835" i="7"/>
  <c r="K2834" i="7"/>
  <c r="K2829" i="7"/>
  <c r="K2827" i="7"/>
  <c r="K2824" i="7"/>
  <c r="K2823" i="7"/>
  <c r="K2822" i="7"/>
  <c r="K2821" i="7"/>
  <c r="K2820" i="7"/>
  <c r="K2819" i="7"/>
  <c r="K2807" i="7"/>
  <c r="K2806" i="7"/>
  <c r="K2805" i="7"/>
  <c r="K2799" i="7"/>
  <c r="K2798" i="7"/>
  <c r="K2797" i="7"/>
  <c r="K2794" i="7"/>
  <c r="K2793" i="7"/>
  <c r="K2792" i="7"/>
  <c r="K2791" i="7"/>
  <c r="K2790" i="7"/>
  <c r="K2789" i="7"/>
  <c r="K2782" i="7"/>
  <c r="K2780" i="7"/>
  <c r="K2779" i="7"/>
  <c r="K2778" i="7"/>
  <c r="K2777" i="7"/>
  <c r="K2776" i="7"/>
  <c r="K2775" i="7"/>
  <c r="K2774" i="7"/>
  <c r="K2767" i="7"/>
  <c r="K2764" i="7"/>
  <c r="K2763" i="7"/>
  <c r="K2761" i="7"/>
  <c r="K2760" i="7"/>
  <c r="K2754" i="7"/>
  <c r="K2753" i="7"/>
  <c r="K2748" i="7"/>
  <c r="K2746" i="7"/>
  <c r="K2745" i="7"/>
  <c r="K2744" i="7"/>
  <c r="K2739" i="7"/>
  <c r="K2737" i="7"/>
  <c r="K2731" i="7"/>
  <c r="K2730" i="7"/>
  <c r="K2729" i="7"/>
  <c r="K2724" i="7"/>
  <c r="K2722" i="7"/>
  <c r="K2718" i="7"/>
  <c r="K2717" i="7"/>
  <c r="K2716" i="7"/>
  <c r="K2715" i="7"/>
  <c r="K2706" i="7"/>
  <c r="K2703" i="7"/>
  <c r="K2701" i="7"/>
  <c r="K2699" i="7"/>
  <c r="K2662" i="7"/>
  <c r="K2661" i="7"/>
  <c r="K2660" i="7"/>
  <c r="K2659" i="7"/>
  <c r="K2657" i="7"/>
  <c r="K2656" i="7"/>
  <c r="K2655" i="7"/>
  <c r="K2654" i="7"/>
  <c r="K2647" i="7"/>
  <c r="K2646" i="7"/>
  <c r="K2645" i="7"/>
  <c r="K2642" i="7"/>
  <c r="K2641" i="7"/>
  <c r="K2640" i="7"/>
  <c r="K2638" i="7"/>
  <c r="K2632" i="7"/>
  <c r="K2631" i="7"/>
  <c r="K2630" i="7"/>
  <c r="K2627" i="7"/>
  <c r="K2626" i="7"/>
  <c r="K2624" i="7"/>
  <c r="K2623" i="7"/>
  <c r="K2617" i="7"/>
  <c r="K2616" i="7"/>
  <c r="K2615" i="7"/>
  <c r="K2612" i="7"/>
  <c r="K2611" i="7"/>
  <c r="K2610" i="7"/>
  <c r="K2609" i="7"/>
  <c r="K2608" i="7"/>
  <c r="K2602" i="7"/>
  <c r="K2601" i="7"/>
  <c r="K2587" i="7"/>
  <c r="K2586" i="7"/>
  <c r="K2585" i="7"/>
  <c r="K2584" i="7"/>
  <c r="K2582" i="7"/>
  <c r="K2581" i="7"/>
  <c r="K2580" i="7"/>
  <c r="K2579" i="7"/>
  <c r="K2578" i="7"/>
  <c r="K2572" i="7"/>
  <c r="K2571" i="7"/>
  <c r="K2570" i="7"/>
  <c r="K2569" i="7"/>
  <c r="K2568" i="7"/>
  <c r="K2567" i="7"/>
  <c r="K2566" i="7"/>
  <c r="K2565" i="7"/>
  <c r="K2557" i="7"/>
  <c r="K2556" i="7"/>
  <c r="K2555" i="7"/>
  <c r="K2554" i="7"/>
  <c r="K2552" i="7"/>
  <c r="K2551" i="7"/>
  <c r="K2550" i="7"/>
  <c r="K2542" i="7"/>
  <c r="K2540" i="7"/>
  <c r="K2527" i="7"/>
  <c r="K2525" i="7"/>
  <c r="K2519" i="7"/>
  <c r="K2518" i="7"/>
  <c r="K2512" i="7"/>
  <c r="K2511" i="7"/>
  <c r="K2510" i="7"/>
  <c r="K2509" i="7"/>
  <c r="K2507" i="7"/>
  <c r="K2506" i="7"/>
  <c r="K2505" i="7"/>
  <c r="K2504" i="7"/>
  <c r="K2496" i="7"/>
  <c r="K2494" i="7"/>
  <c r="K2491" i="7"/>
  <c r="K2490" i="7"/>
  <c r="K2489" i="7"/>
  <c r="K2488" i="7"/>
  <c r="K2487" i="7"/>
  <c r="K2476" i="7"/>
  <c r="K2475" i="7"/>
  <c r="K2284" i="7"/>
  <c r="K2276" i="7"/>
  <c r="K2254" i="7"/>
  <c r="K2253" i="7"/>
  <c r="K2252" i="7"/>
  <c r="K2251" i="7"/>
  <c r="K2249" i="7"/>
  <c r="K2248" i="7"/>
  <c r="K2247" i="7"/>
  <c r="K2224" i="7"/>
  <c r="K2223" i="7"/>
  <c r="K2194" i="7"/>
  <c r="K2193" i="7"/>
  <c r="K2192" i="7"/>
  <c r="K2191" i="7"/>
  <c r="K2189" i="7"/>
  <c r="K2179" i="7"/>
  <c r="K2178" i="7"/>
  <c r="K2177" i="7"/>
  <c r="K2176" i="7"/>
  <c r="K2174" i="7"/>
  <c r="K2172" i="7"/>
  <c r="K2171" i="7"/>
  <c r="K2170" i="7"/>
  <c r="K2164" i="7"/>
  <c r="K2163" i="7"/>
  <c r="K2162" i="7"/>
  <c r="K2161" i="7"/>
  <c r="K2159" i="7"/>
  <c r="K2158" i="7"/>
  <c r="K2157" i="7"/>
  <c r="K2149" i="7"/>
  <c r="K2148" i="7"/>
  <c r="K2119" i="7"/>
  <c r="K2118" i="7"/>
  <c r="K2104" i="7"/>
  <c r="K2103" i="7"/>
  <c r="K2102" i="7"/>
  <c r="K2101" i="7"/>
  <c r="K2099" i="7"/>
  <c r="K2097" i="7"/>
  <c r="K2089" i="7"/>
  <c r="K2088" i="7"/>
  <c r="K2074" i="7"/>
  <c r="K2073" i="7"/>
  <c r="K2072" i="7"/>
  <c r="K2071" i="7"/>
  <c r="K2069" i="7"/>
  <c r="K2068" i="7"/>
  <c r="K2067" i="7"/>
  <c r="K2066" i="7"/>
  <c r="K2065" i="7"/>
  <c r="K1606" i="7"/>
  <c r="K1601" i="7"/>
  <c r="K1600" i="7"/>
  <c r="K1599" i="7"/>
  <c r="K1591" i="7"/>
  <c r="K1590" i="7"/>
  <c r="K1588" i="7"/>
  <c r="K1587" i="7"/>
  <c r="K1586" i="7"/>
  <c r="K1585" i="7"/>
  <c r="K1584" i="7"/>
  <c r="K1578" i="7"/>
  <c r="K1577" i="7"/>
  <c r="K1576" i="7"/>
  <c r="K1573" i="7"/>
  <c r="K1572" i="7"/>
  <c r="K1571" i="7"/>
  <c r="K1570" i="7"/>
  <c r="K1569" i="7"/>
  <c r="K1563" i="7"/>
  <c r="K1562" i="7"/>
  <c r="K1561" i="7"/>
  <c r="K1560" i="7"/>
  <c r="K1558" i="7"/>
  <c r="K1557" i="7"/>
  <c r="K1548" i="7"/>
  <c r="K1547" i="7"/>
  <c r="K1546" i="7"/>
  <c r="K1543" i="7"/>
  <c r="K1542" i="7"/>
  <c r="K1541" i="7"/>
  <c r="K1540" i="7"/>
  <c r="K1533" i="7"/>
  <c r="K1532" i="7"/>
  <c r="K1531" i="7"/>
  <c r="K1530" i="7"/>
  <c r="K1528" i="7"/>
  <c r="K1527" i="7"/>
  <c r="K1526" i="7"/>
  <c r="K1525" i="7"/>
  <c r="K1524" i="7"/>
  <c r="K1518" i="7"/>
  <c r="K1517" i="7"/>
  <c r="K1516" i="7"/>
  <c r="K1512" i="7"/>
  <c r="K1510" i="7"/>
  <c r="K1509" i="7"/>
  <c r="K1488" i="7"/>
  <c r="K1487" i="7"/>
  <c r="K1486" i="7"/>
  <c r="K1485" i="7"/>
  <c r="K1483" i="7"/>
  <c r="K1458" i="7"/>
  <c r="K1457" i="7"/>
  <c r="K1427" i="7"/>
  <c r="K1426" i="7"/>
  <c r="K1425" i="7"/>
  <c r="K1424" i="7"/>
  <c r="K1422" i="7"/>
  <c r="K1421" i="7"/>
  <c r="K1420" i="7"/>
  <c r="K1419" i="7"/>
  <c r="K1418" i="7"/>
  <c r="K1417" i="7"/>
  <c r="K1321" i="7"/>
  <c r="K1320" i="7"/>
  <c r="K1316" i="7"/>
  <c r="K1315" i="7"/>
  <c r="K1314" i="7"/>
  <c r="K1306" i="7"/>
  <c r="K1305" i="7"/>
  <c r="K1304" i="7"/>
  <c r="K1303" i="7"/>
  <c r="K1301" i="7"/>
  <c r="K1300" i="7"/>
  <c r="K1299" i="7"/>
  <c r="K1276" i="7"/>
  <c r="K1275" i="7"/>
  <c r="K1231" i="7"/>
  <c r="K1230" i="7"/>
  <c r="K1229" i="7"/>
  <c r="K1228" i="7"/>
  <c r="K1226" i="7"/>
  <c r="K1225" i="7"/>
  <c r="K1216" i="7"/>
  <c r="K1215" i="7"/>
  <c r="K1214" i="7"/>
  <c r="K1213" i="7"/>
  <c r="K1211" i="7"/>
  <c r="K1201" i="7"/>
  <c r="K1200" i="7"/>
  <c r="K1199" i="7"/>
  <c r="K1198" i="7"/>
  <c r="K1196" i="7"/>
  <c r="K1141" i="7"/>
  <c r="K1126" i="7"/>
  <c r="K1125" i="7"/>
  <c r="K1124" i="7"/>
  <c r="K1123" i="7"/>
  <c r="K1121" i="7"/>
  <c r="K1120" i="7"/>
  <c r="K1119" i="7"/>
  <c r="K1117" i="7"/>
  <c r="K1111" i="7"/>
  <c r="K1096" i="7"/>
  <c r="K1095" i="7"/>
  <c r="K1094" i="7"/>
  <c r="K1091" i="7"/>
  <c r="K1090" i="7"/>
  <c r="K1089" i="7"/>
  <c r="K1088" i="7"/>
  <c r="K1081" i="7"/>
  <c r="K1080" i="7"/>
  <c r="K1079" i="7"/>
  <c r="K1078" i="7"/>
  <c r="K1076" i="7"/>
  <c r="K1075" i="7"/>
  <c r="K1074" i="7"/>
  <c r="K1073" i="7"/>
  <c r="K1072" i="7"/>
  <c r="K1066" i="7"/>
  <c r="K1065" i="7"/>
  <c r="K1064" i="7"/>
  <c r="K1061" i="7"/>
  <c r="K1060" i="7"/>
  <c r="K1059" i="7"/>
  <c r="K1058" i="7"/>
  <c r="K1057" i="7"/>
  <c r="K1051" i="7"/>
  <c r="K1050" i="7"/>
  <c r="K1049" i="7"/>
  <c r="K1046" i="7"/>
  <c r="K1045" i="7"/>
  <c r="K1044" i="7"/>
  <c r="K1043" i="7"/>
  <c r="K1042" i="7"/>
  <c r="K1036" i="7"/>
  <c r="K1035" i="7"/>
  <c r="K1034" i="7"/>
  <c r="K1033" i="7"/>
  <c r="K1031" i="7"/>
  <c r="K1030" i="7"/>
  <c r="K1029" i="7"/>
  <c r="K1028" i="7"/>
  <c r="K1027" i="7"/>
  <c r="K1021" i="7"/>
  <c r="K1020" i="7"/>
  <c r="K1006" i="7"/>
  <c r="K1005" i="7"/>
  <c r="K1004" i="7"/>
  <c r="K1001" i="7"/>
  <c r="K1000" i="7"/>
  <c r="K999" i="7"/>
  <c r="K998" i="7"/>
  <c r="K997" i="7"/>
  <c r="K990" i="7"/>
  <c r="K989" i="7"/>
  <c r="K988" i="7"/>
  <c r="K987" i="7"/>
  <c r="K985" i="7"/>
  <c r="K984" i="7"/>
  <c r="K983" i="7"/>
  <c r="K975" i="7"/>
  <c r="K974" i="7"/>
  <c r="K973" i="7"/>
  <c r="K972" i="7"/>
  <c r="K970" i="7"/>
  <c r="K969" i="7"/>
  <c r="K968" i="7"/>
  <c r="K967" i="7"/>
  <c r="K966" i="7"/>
  <c r="K960" i="7"/>
  <c r="K959" i="7"/>
  <c r="K945" i="7"/>
  <c r="K944" i="7"/>
  <c r="K943" i="7"/>
  <c r="K942" i="7"/>
  <c r="K899" i="7"/>
  <c r="K898" i="7"/>
  <c r="K897" i="7"/>
  <c r="K896" i="7"/>
  <c r="K894" i="7"/>
  <c r="K893" i="7"/>
  <c r="K892" i="7"/>
  <c r="K891" i="7"/>
  <c r="K890" i="7"/>
  <c r="K883" i="7"/>
  <c r="K882" i="7"/>
  <c r="K881" i="7"/>
  <c r="K880" i="7"/>
  <c r="K878" i="7"/>
  <c r="K877" i="7"/>
  <c r="K876" i="7"/>
  <c r="K875" i="7"/>
  <c r="K874" i="7"/>
  <c r="K851" i="7"/>
  <c r="K850" i="7"/>
  <c r="K849" i="7"/>
  <c r="K846" i="7"/>
  <c r="K845" i="7"/>
  <c r="K842" i="7"/>
  <c r="K836" i="7"/>
  <c r="K835" i="7"/>
  <c r="K806" i="7"/>
  <c r="K805" i="7"/>
  <c r="K804" i="7"/>
  <c r="K801" i="7"/>
  <c r="K799" i="7"/>
  <c r="K798" i="7"/>
  <c r="K797" i="7"/>
  <c r="K791" i="7"/>
  <c r="K790" i="7"/>
  <c r="K789" i="7"/>
  <c r="K786" i="7"/>
  <c r="K784" i="7"/>
  <c r="K783" i="7"/>
  <c r="K776" i="7"/>
  <c r="K775" i="7"/>
  <c r="K774" i="7"/>
  <c r="K771" i="7"/>
  <c r="K770" i="7"/>
  <c r="K769" i="7"/>
  <c r="K768" i="7"/>
  <c r="K767" i="7"/>
  <c r="K761" i="7"/>
  <c r="K760" i="7"/>
  <c r="K746" i="7"/>
  <c r="K745" i="7"/>
  <c r="K654" i="7"/>
  <c r="K653" i="7"/>
  <c r="K652" i="7"/>
  <c r="K651" i="7"/>
  <c r="K649" i="7"/>
  <c r="K648" i="7"/>
  <c r="K647" i="7"/>
  <c r="K646" i="7"/>
  <c r="K645" i="7"/>
  <c r="K639" i="7"/>
  <c r="K638" i="7"/>
  <c r="K637" i="7"/>
  <c r="K636" i="7"/>
  <c r="K634" i="7"/>
  <c r="K633" i="7"/>
  <c r="K632" i="7"/>
  <c r="K631" i="7"/>
  <c r="K630" i="7"/>
  <c r="K616" i="7"/>
  <c r="K615" i="7"/>
  <c r="K614" i="7"/>
  <c r="K613" i="7"/>
  <c r="K591" i="7"/>
  <c r="K590" i="7"/>
  <c r="K589" i="7"/>
  <c r="K586" i="7"/>
  <c r="K583" i="7"/>
  <c r="K576" i="7"/>
  <c r="K575" i="7"/>
  <c r="K574" i="7"/>
  <c r="K573" i="7"/>
  <c r="K571" i="7"/>
  <c r="K570" i="7"/>
  <c r="K569" i="7"/>
  <c r="K568" i="7"/>
  <c r="K567" i="7"/>
  <c r="K546" i="7"/>
  <c r="K545" i="7"/>
  <c r="K544" i="7"/>
  <c r="K543" i="7"/>
  <c r="K541" i="7"/>
  <c r="K531" i="7"/>
  <c r="K529" i="7"/>
  <c r="K526" i="7"/>
  <c r="K525" i="7"/>
  <c r="K524" i="7"/>
  <c r="K523" i="7"/>
  <c r="K516" i="7"/>
  <c r="K515" i="7"/>
  <c r="K511" i="7"/>
  <c r="K510" i="7"/>
  <c r="K509" i="7"/>
  <c r="K508" i="7"/>
  <c r="K507" i="7"/>
  <c r="K501" i="7"/>
  <c r="K500" i="7"/>
  <c r="K499" i="7"/>
  <c r="K498" i="7"/>
  <c r="K496" i="7"/>
  <c r="K495" i="7"/>
  <c r="K494" i="7"/>
  <c r="K493" i="7"/>
  <c r="K471" i="7"/>
  <c r="K470" i="7"/>
  <c r="K469" i="7"/>
  <c r="K468" i="7"/>
  <c r="K466" i="7"/>
  <c r="K465" i="7"/>
  <c r="K464" i="7"/>
  <c r="K463" i="7"/>
  <c r="K424" i="7"/>
  <c r="K422" i="7"/>
  <c r="K419" i="7"/>
  <c r="K418" i="7"/>
  <c r="K417" i="7"/>
  <c r="K416" i="7"/>
  <c r="K415" i="7"/>
  <c r="K409" i="7"/>
  <c r="K408" i="7"/>
  <c r="K404" i="7"/>
  <c r="K388" i="7"/>
  <c r="K387" i="7"/>
  <c r="K386" i="7"/>
  <c r="K385" i="7"/>
  <c r="K379" i="7"/>
  <c r="K378" i="7"/>
  <c r="K377" i="7"/>
  <c r="K376" i="7"/>
  <c r="K374" i="7"/>
  <c r="K373" i="7"/>
  <c r="K372" i="7"/>
  <c r="K349" i="7"/>
  <c r="K348" i="7"/>
  <c r="K347" i="7"/>
  <c r="K344" i="7"/>
  <c r="K342" i="7"/>
  <c r="K341" i="7"/>
  <c r="K340" i="7"/>
  <c r="K318" i="7"/>
  <c r="K317" i="7"/>
  <c r="K316" i="7"/>
  <c r="K313" i="7"/>
  <c r="K312" i="7"/>
  <c r="K311" i="7"/>
  <c r="K310" i="7"/>
  <c r="K270" i="7"/>
  <c r="K267" i="7"/>
  <c r="K266" i="7"/>
  <c r="K265" i="7"/>
  <c r="K264" i="7"/>
  <c r="K263" i="7"/>
  <c r="K255" i="7"/>
  <c r="K252" i="7"/>
  <c r="K251" i="7"/>
  <c r="K250" i="7"/>
  <c r="K249" i="7"/>
  <c r="K248" i="7"/>
  <c r="K241" i="7"/>
  <c r="K239" i="7"/>
  <c r="K236" i="7"/>
  <c r="K235" i="7"/>
  <c r="K234" i="7"/>
  <c r="K233" i="7"/>
  <c r="K225" i="7"/>
  <c r="K223" i="7"/>
  <c r="K220" i="7"/>
  <c r="K219" i="7"/>
  <c r="K218" i="7"/>
  <c r="K217" i="7"/>
  <c r="K142" i="7"/>
  <c r="K132" i="7"/>
  <c r="K130" i="7"/>
  <c r="K129" i="7"/>
  <c r="K128" i="7"/>
  <c r="K127" i="7"/>
  <c r="K125" i="7"/>
  <c r="K94" i="7"/>
  <c r="K86" i="7"/>
  <c r="K85" i="7"/>
  <c r="K84" i="7"/>
  <c r="K83" i="7"/>
  <c r="K81" i="7"/>
  <c r="K80" i="7"/>
  <c r="K79" i="7"/>
  <c r="K55" i="7"/>
  <c r="K54" i="7"/>
  <c r="K50" i="7"/>
  <c r="K49" i="7"/>
  <c r="K48" i="7"/>
  <c r="K46" i="7"/>
  <c r="K25" i="7"/>
  <c r="K24" i="7"/>
  <c r="K23" i="7"/>
  <c r="K22" i="7"/>
  <c r="K20" i="7"/>
  <c r="K19" i="7"/>
  <c r="K18" i="7"/>
  <c r="K17" i="7"/>
  <c r="G2980" i="7"/>
  <c r="G2977" i="7"/>
  <c r="G2976" i="7"/>
  <c r="G2975" i="7"/>
  <c r="G2974" i="7"/>
  <c r="G2973" i="7"/>
  <c r="G2967" i="7"/>
  <c r="G2966" i="7"/>
  <c r="G2965" i="7"/>
  <c r="G2962" i="7"/>
  <c r="G2960" i="7"/>
  <c r="G2959" i="7"/>
  <c r="G2958" i="7"/>
  <c r="G2952" i="7"/>
  <c r="G2951" i="7"/>
  <c r="G2950" i="7"/>
  <c r="G2949" i="7"/>
  <c r="G2948" i="7"/>
  <c r="G2947" i="7"/>
  <c r="G2946" i="7"/>
  <c r="G2945" i="7"/>
  <c r="G2944" i="7"/>
  <c r="G2943" i="7"/>
  <c r="G2942" i="7"/>
  <c r="G2941" i="7"/>
  <c r="G2940" i="7"/>
  <c r="G2934" i="7"/>
  <c r="G2931" i="7"/>
  <c r="G2930" i="7"/>
  <c r="G2929" i="7"/>
  <c r="G2928" i="7"/>
  <c r="G2905" i="7"/>
  <c r="G2904" i="7"/>
  <c r="G2897" i="7"/>
  <c r="G2896" i="7"/>
  <c r="G2887" i="7"/>
  <c r="G2857" i="7"/>
  <c r="G2854" i="7"/>
  <c r="G2853" i="7"/>
  <c r="G2852" i="7"/>
  <c r="G2851" i="7"/>
  <c r="G2850" i="7"/>
  <c r="G2842" i="7"/>
  <c r="G2839" i="7"/>
  <c r="G2838" i="7"/>
  <c r="G2837" i="7"/>
  <c r="G2836" i="7"/>
  <c r="G2835" i="7"/>
  <c r="G2834" i="7"/>
  <c r="G2833" i="7"/>
  <c r="G2829" i="7"/>
  <c r="G2827" i="7"/>
  <c r="G2824" i="7"/>
  <c r="G2823" i="7"/>
  <c r="G2822" i="7"/>
  <c r="G2821" i="7"/>
  <c r="G2820" i="7"/>
  <c r="G2819" i="7"/>
  <c r="G2818" i="7"/>
  <c r="G2807" i="7"/>
  <c r="G2806" i="7"/>
  <c r="G2803" i="7"/>
  <c r="G2799" i="7"/>
  <c r="G2798" i="7"/>
  <c r="G2797" i="7"/>
  <c r="G2794" i="7"/>
  <c r="G2793" i="7"/>
  <c r="G2792" i="7"/>
  <c r="G2791" i="7"/>
  <c r="G2790" i="7"/>
  <c r="G2789" i="7"/>
  <c r="G2788" i="7"/>
  <c r="G2782" i="7"/>
  <c r="G2780" i="7"/>
  <c r="G2779" i="7"/>
  <c r="G2778" i="7"/>
  <c r="G2777" i="7"/>
  <c r="G2776" i="7"/>
  <c r="G2775" i="7"/>
  <c r="G2774" i="7"/>
  <c r="G2773" i="7"/>
  <c r="G2767" i="7"/>
  <c r="G2764" i="7"/>
  <c r="G2763" i="7"/>
  <c r="G2762" i="7"/>
  <c r="G2761" i="7"/>
  <c r="G2760" i="7"/>
  <c r="G2754" i="7"/>
  <c r="G2753" i="7"/>
  <c r="G2752" i="7"/>
  <c r="G2749" i="7"/>
  <c r="G2748" i="7"/>
  <c r="G2747" i="7"/>
  <c r="G2746" i="7"/>
  <c r="G2745" i="7"/>
  <c r="G2744" i="7"/>
  <c r="G2743" i="7"/>
  <c r="G2737" i="7"/>
  <c r="G2734" i="7"/>
  <c r="G2733" i="7"/>
  <c r="G2732" i="7"/>
  <c r="G2731" i="7"/>
  <c r="G2730" i="7"/>
  <c r="G2729" i="7"/>
  <c r="G2728" i="7"/>
  <c r="G2724" i="7"/>
  <c r="G2722" i="7"/>
  <c r="G2720" i="7"/>
  <c r="G2719" i="7"/>
  <c r="G2718" i="7"/>
  <c r="G2717" i="7"/>
  <c r="G2716" i="7"/>
  <c r="G2715" i="7"/>
  <c r="G2706" i="7"/>
  <c r="G2703" i="7"/>
  <c r="G2701" i="7"/>
  <c r="G2700" i="7"/>
  <c r="G2699" i="7"/>
  <c r="G2662" i="7"/>
  <c r="G2661" i="7"/>
  <c r="G2660" i="7"/>
  <c r="G2659" i="7"/>
  <c r="G2658" i="7"/>
  <c r="G2657" i="7"/>
  <c r="G2656" i="7"/>
  <c r="G2655" i="7"/>
  <c r="G2654" i="7"/>
  <c r="G2647" i="7"/>
  <c r="G2646" i="7"/>
  <c r="G2645" i="7"/>
  <c r="G2642" i="7"/>
  <c r="G2641" i="7"/>
  <c r="G2640" i="7"/>
  <c r="G2639" i="7"/>
  <c r="G2638" i="7"/>
  <c r="G2632" i="7"/>
  <c r="G2631" i="7"/>
  <c r="G2630" i="7"/>
  <c r="G2627" i="7"/>
  <c r="G2626" i="7"/>
  <c r="G2624" i="7"/>
  <c r="G2623" i="7"/>
  <c r="G2617" i="7"/>
  <c r="G2616" i="7"/>
  <c r="G2615" i="7"/>
  <c r="G2613" i="7"/>
  <c r="G2612" i="7"/>
  <c r="G2611" i="7"/>
  <c r="G2610" i="7"/>
  <c r="G2609" i="7"/>
  <c r="G2608" i="7"/>
  <c r="G2606" i="7"/>
  <c r="G2602" i="7"/>
  <c r="G2601" i="7"/>
  <c r="G2597" i="7"/>
  <c r="G2595" i="7"/>
  <c r="G2593" i="7"/>
  <c r="G2587" i="7"/>
  <c r="G2586" i="7"/>
  <c r="G2585" i="7"/>
  <c r="G2584" i="7"/>
  <c r="G2583" i="7"/>
  <c r="G2582" i="7"/>
  <c r="G2581" i="7"/>
  <c r="G2580" i="7"/>
  <c r="G2579" i="7"/>
  <c r="G2578" i="7"/>
  <c r="G2572" i="7"/>
  <c r="G2571" i="7"/>
  <c r="G2570" i="7"/>
  <c r="G2569" i="7"/>
  <c r="G2568" i="7"/>
  <c r="G2567" i="7"/>
  <c r="G2566" i="7"/>
  <c r="G2565" i="7"/>
  <c r="G2542" i="7"/>
  <c r="G2540" i="7"/>
  <c r="G2534" i="7"/>
  <c r="G2531" i="7"/>
  <c r="G2527" i="7"/>
  <c r="G2525" i="7"/>
  <c r="G2519" i="7"/>
  <c r="G2518" i="7"/>
  <c r="G2512" i="7"/>
  <c r="G2511" i="7"/>
  <c r="G2510" i="7"/>
  <c r="G2509" i="7"/>
  <c r="G2507" i="7"/>
  <c r="G2506" i="7"/>
  <c r="G2505" i="7"/>
  <c r="G2504" i="7"/>
  <c r="G2496" i="7"/>
  <c r="G2494" i="7"/>
  <c r="G2492" i="7"/>
  <c r="G2491" i="7"/>
  <c r="G2490" i="7"/>
  <c r="G2489" i="7"/>
  <c r="G2488" i="7"/>
  <c r="G2487" i="7"/>
  <c r="G2479" i="7"/>
  <c r="G2476" i="7"/>
  <c r="G2475" i="7"/>
  <c r="G2473" i="7"/>
  <c r="G2284" i="7"/>
  <c r="G2282" i="7"/>
  <c r="G2280" i="7"/>
  <c r="G2279" i="7"/>
  <c r="G2278" i="7"/>
  <c r="G2277" i="7"/>
  <c r="G2276" i="7"/>
  <c r="G2254" i="7"/>
  <c r="G2253" i="7"/>
  <c r="G2252" i="7"/>
  <c r="G2251" i="7"/>
  <c r="G2250" i="7"/>
  <c r="G2249" i="7"/>
  <c r="G2248" i="7"/>
  <c r="G2247" i="7"/>
  <c r="G2246" i="7"/>
  <c r="G2245" i="7"/>
  <c r="G2224" i="7"/>
  <c r="G2223" i="7"/>
  <c r="G2222" i="7"/>
  <c r="G2218" i="7"/>
  <c r="G2217" i="7"/>
  <c r="G2216" i="7"/>
  <c r="G2215" i="7"/>
  <c r="G2194" i="7"/>
  <c r="G2193" i="7"/>
  <c r="G2192" i="7"/>
  <c r="G2191" i="7"/>
  <c r="G2190" i="7"/>
  <c r="G2189" i="7"/>
  <c r="G2186" i="7"/>
  <c r="G2185" i="7"/>
  <c r="G2179" i="7"/>
  <c r="G2178" i="7"/>
  <c r="G2177" i="7"/>
  <c r="G2176" i="7"/>
  <c r="G2175" i="7"/>
  <c r="G2174" i="7"/>
  <c r="G2173" i="7"/>
  <c r="G2172" i="7"/>
  <c r="G2171" i="7"/>
  <c r="G2170" i="7"/>
  <c r="G2164" i="7"/>
  <c r="G2163" i="7"/>
  <c r="G2162" i="7"/>
  <c r="G2161" i="7"/>
  <c r="G2160" i="7"/>
  <c r="G2159" i="7"/>
  <c r="G2158" i="7"/>
  <c r="G2157" i="7"/>
  <c r="G2156" i="7"/>
  <c r="G2155" i="7"/>
  <c r="G2149" i="7"/>
  <c r="G2148" i="7"/>
  <c r="G2147" i="7"/>
  <c r="G2144" i="7"/>
  <c r="G2143" i="7"/>
  <c r="G2142" i="7"/>
  <c r="G2141" i="7"/>
  <c r="G2140" i="7"/>
  <c r="G2134" i="7"/>
  <c r="G2132" i="7"/>
  <c r="G2129" i="7"/>
  <c r="G2128" i="7"/>
  <c r="G2127" i="7"/>
  <c r="G2126" i="7"/>
  <c r="G2125" i="7"/>
  <c r="G2119" i="7"/>
  <c r="G2118" i="7"/>
  <c r="G2117" i="7"/>
  <c r="G2114" i="7"/>
  <c r="G2113" i="7"/>
  <c r="G2112" i="7"/>
  <c r="G2111" i="7"/>
  <c r="G2110" i="7"/>
  <c r="G2104" i="7"/>
  <c r="G2103" i="7"/>
  <c r="G2102" i="7"/>
  <c r="G2101" i="7"/>
  <c r="G2099" i="7"/>
  <c r="G2098" i="7"/>
  <c r="G2096" i="7"/>
  <c r="G2095" i="7"/>
  <c r="G2089" i="7"/>
  <c r="G2088" i="7"/>
  <c r="G2087" i="7"/>
  <c r="G2084" i="7"/>
  <c r="G2083" i="7"/>
  <c r="G2082" i="7"/>
  <c r="G2081" i="7"/>
  <c r="G2080" i="7"/>
  <c r="G2074" i="7"/>
  <c r="G2073" i="7"/>
  <c r="G2072" i="7"/>
  <c r="G2071" i="7"/>
  <c r="G2070" i="7"/>
  <c r="G2069" i="7"/>
  <c r="G2068" i="7"/>
  <c r="G2067" i="7"/>
  <c r="G2066" i="7"/>
  <c r="G2065" i="7"/>
  <c r="G2058" i="7"/>
  <c r="G1606" i="7"/>
  <c r="G1604" i="7"/>
  <c r="G1601" i="7"/>
  <c r="G1600" i="7"/>
  <c r="G1599" i="7"/>
  <c r="G1598" i="7"/>
  <c r="G1597" i="7"/>
  <c r="G1591" i="7"/>
  <c r="G1590" i="7"/>
  <c r="G1589" i="7"/>
  <c r="G1588" i="7"/>
  <c r="G1587" i="7"/>
  <c r="G1586" i="7"/>
  <c r="G1585" i="7"/>
  <c r="G1584" i="7"/>
  <c r="G1582" i="7"/>
  <c r="G1578" i="7"/>
  <c r="G1577" i="7"/>
  <c r="G1576" i="7"/>
  <c r="G1572" i="7"/>
  <c r="G1571" i="7"/>
  <c r="G1570" i="7"/>
  <c r="G1569" i="7"/>
  <c r="G1563" i="7"/>
  <c r="G1562" i="7"/>
  <c r="G1561" i="7"/>
  <c r="G1560" i="7"/>
  <c r="G1559" i="7"/>
  <c r="G1558" i="7"/>
  <c r="G1557" i="7"/>
  <c r="G1556" i="7"/>
  <c r="G1555" i="7"/>
  <c r="G1554" i="7"/>
  <c r="G1548" i="7"/>
  <c r="G1547" i="7"/>
  <c r="G1546" i="7"/>
  <c r="G1544" i="7"/>
  <c r="G1543" i="7"/>
  <c r="G1542" i="7"/>
  <c r="G1541" i="7"/>
  <c r="G1540" i="7"/>
  <c r="G1539" i="7"/>
  <c r="G1533" i="7"/>
  <c r="G1532" i="7"/>
  <c r="G1531" i="7"/>
  <c r="G1530" i="7"/>
  <c r="G1529" i="7"/>
  <c r="G1528" i="7"/>
  <c r="G1527" i="7"/>
  <c r="G1526" i="7"/>
  <c r="G1525" i="7"/>
  <c r="G1524" i="7"/>
  <c r="G1522" i="7"/>
  <c r="G1518" i="7"/>
  <c r="G1517" i="7"/>
  <c r="G1516" i="7"/>
  <c r="G1514" i="7"/>
  <c r="G1510" i="7"/>
  <c r="G1509" i="7"/>
  <c r="G1503" i="7"/>
  <c r="G1501" i="7"/>
  <c r="G1499" i="7"/>
  <c r="G1498" i="7"/>
  <c r="G1497" i="7"/>
  <c r="G1488" i="7"/>
  <c r="G1487" i="7"/>
  <c r="G1486" i="7"/>
  <c r="G1485" i="7"/>
  <c r="G1484" i="7"/>
  <c r="G1483" i="7"/>
  <c r="G1481" i="7"/>
  <c r="G1473" i="7"/>
  <c r="G1471" i="7"/>
  <c r="G1468" i="7"/>
  <c r="G1467" i="7"/>
  <c r="G1466" i="7"/>
  <c r="G1465" i="7"/>
  <c r="G1464" i="7"/>
  <c r="G1463" i="7"/>
  <c r="G1462" i="7"/>
  <c r="G1458" i="7"/>
  <c r="G1457" i="7"/>
  <c r="G1456" i="7"/>
  <c r="G1454" i="7"/>
  <c r="G1453" i="7"/>
  <c r="G1452" i="7"/>
  <c r="G1451" i="7"/>
  <c r="G1450" i="7"/>
  <c r="G1449" i="7"/>
  <c r="G1448" i="7"/>
  <c r="G1447" i="7"/>
  <c r="G1441" i="7"/>
  <c r="G1438" i="7"/>
  <c r="G1437" i="7"/>
  <c r="G1427" i="7"/>
  <c r="G1426" i="7"/>
  <c r="G1425" i="7"/>
  <c r="G1424" i="7"/>
  <c r="G1423" i="7"/>
  <c r="G1422" i="7"/>
  <c r="G1421" i="7"/>
  <c r="G1420" i="7"/>
  <c r="G1419" i="7"/>
  <c r="G1418" i="7"/>
  <c r="G1417" i="7"/>
  <c r="G1416" i="7"/>
  <c r="G1409" i="7"/>
  <c r="G1406" i="7"/>
  <c r="G1405" i="7"/>
  <c r="G1404" i="7"/>
  <c r="G1403" i="7"/>
  <c r="G1402" i="7"/>
  <c r="G1321" i="7"/>
  <c r="G1320" i="7"/>
  <c r="G1319" i="7"/>
  <c r="G1316" i="7"/>
  <c r="G1315" i="7"/>
  <c r="G1314" i="7"/>
  <c r="G1313" i="7"/>
  <c r="G1312" i="7"/>
  <c r="G1306" i="7"/>
  <c r="G1305" i="7"/>
  <c r="G1304" i="7"/>
  <c r="G1303" i="7"/>
  <c r="G1302" i="7"/>
  <c r="G1301" i="7"/>
  <c r="G1300" i="7"/>
  <c r="G1299" i="7"/>
  <c r="G1298" i="7"/>
  <c r="G1297" i="7"/>
  <c r="G1291" i="7"/>
  <c r="G1289" i="7"/>
  <c r="G1286" i="7"/>
  <c r="G1285" i="7"/>
  <c r="G1284" i="7"/>
  <c r="G1283" i="7"/>
  <c r="G1282" i="7"/>
  <c r="G1276" i="7"/>
  <c r="G1275" i="7"/>
  <c r="G1271" i="7"/>
  <c r="G1270" i="7"/>
  <c r="G1269" i="7"/>
  <c r="G1268" i="7"/>
  <c r="G1267" i="7"/>
  <c r="G1256" i="7"/>
  <c r="G1255" i="7"/>
  <c r="G1254" i="7"/>
  <c r="G1253" i="7"/>
  <c r="G1252" i="7"/>
  <c r="G1246" i="7"/>
  <c r="G1244" i="7"/>
  <c r="G1242" i="7"/>
  <c r="G1241" i="7"/>
  <c r="G1240" i="7"/>
  <c r="G1239" i="7"/>
  <c r="G1238" i="7"/>
  <c r="G1237" i="7"/>
  <c r="G1231" i="7"/>
  <c r="G1230" i="7"/>
  <c r="G1229" i="7"/>
  <c r="G1228" i="7"/>
  <c r="G1226" i="7"/>
  <c r="G1225" i="7"/>
  <c r="G1224" i="7"/>
  <c r="G1223" i="7"/>
  <c r="G1222" i="7"/>
  <c r="G1221" i="7"/>
  <c r="G1220" i="7"/>
  <c r="G1216" i="7"/>
  <c r="G1215" i="7"/>
  <c r="G1214" i="7"/>
  <c r="G1213" i="7"/>
  <c r="G1211" i="7"/>
  <c r="G1210" i="7"/>
  <c r="G1208" i="7"/>
  <c r="G1207" i="7"/>
  <c r="G1205" i="7"/>
  <c r="G1201" i="7"/>
  <c r="G1200" i="7"/>
  <c r="G1199" i="7"/>
  <c r="G1198" i="7"/>
  <c r="G1196" i="7"/>
  <c r="G1194" i="7"/>
  <c r="G1193" i="7"/>
  <c r="G1192" i="7"/>
  <c r="G1186" i="7"/>
  <c r="G1185" i="7"/>
  <c r="G1184" i="7"/>
  <c r="G1181" i="7"/>
  <c r="G1180" i="7"/>
  <c r="G1179" i="7"/>
  <c r="G1178" i="7"/>
  <c r="G1177" i="7"/>
  <c r="G1141" i="7"/>
  <c r="G1139" i="7"/>
  <c r="G1136" i="7"/>
  <c r="G1135" i="7"/>
  <c r="G1134" i="7"/>
  <c r="G1133" i="7"/>
  <c r="G1132" i="7"/>
  <c r="G1126" i="7"/>
  <c r="G1125" i="7"/>
  <c r="G1124" i="7"/>
  <c r="G1123" i="7"/>
  <c r="G1122" i="7"/>
  <c r="G1121" i="7"/>
  <c r="G1120" i="7"/>
  <c r="G1119" i="7"/>
  <c r="G1118" i="7"/>
  <c r="G1117" i="7"/>
  <c r="G1111" i="7"/>
  <c r="G1109" i="7"/>
  <c r="G1106" i="7"/>
  <c r="G1105" i="7"/>
  <c r="G1104" i="7"/>
  <c r="G1103" i="7"/>
  <c r="G1102" i="7"/>
  <c r="G1096" i="7"/>
  <c r="G1095" i="7"/>
  <c r="G1094" i="7"/>
  <c r="G1091" i="7"/>
  <c r="G1090" i="7"/>
  <c r="G1089" i="7"/>
  <c r="G1088" i="7"/>
  <c r="G1087" i="7"/>
  <c r="G1081" i="7"/>
  <c r="G1080" i="7"/>
  <c r="G1079" i="7"/>
  <c r="G1078" i="7"/>
  <c r="G1076" i="7"/>
  <c r="G1075" i="7"/>
  <c r="G1074" i="7"/>
  <c r="G1073" i="7"/>
  <c r="G1072" i="7"/>
  <c r="G1066" i="7"/>
  <c r="G1065" i="7"/>
  <c r="G1064" i="7"/>
  <c r="G1062" i="7"/>
  <c r="G1061" i="7"/>
  <c r="G1060" i="7"/>
  <c r="G1059" i="7"/>
  <c r="G1058" i="7"/>
  <c r="G1057" i="7"/>
  <c r="G1051" i="7"/>
  <c r="G1050" i="7"/>
  <c r="G1049" i="7"/>
  <c r="G1046" i="7"/>
  <c r="G1045" i="7"/>
  <c r="G1044" i="7"/>
  <c r="G1043" i="7"/>
  <c r="G1042" i="7"/>
  <c r="G1036" i="7"/>
  <c r="G1035" i="7"/>
  <c r="G1034" i="7"/>
  <c r="G1033" i="7"/>
  <c r="G1032" i="7"/>
  <c r="G1031" i="7"/>
  <c r="G1030" i="7"/>
  <c r="G1029" i="7"/>
  <c r="G1028" i="7"/>
  <c r="G1027" i="7"/>
  <c r="G1021" i="7"/>
  <c r="G1020" i="7"/>
  <c r="G1016" i="7"/>
  <c r="G1015" i="7"/>
  <c r="G1014" i="7"/>
  <c r="G1013" i="7"/>
  <c r="G1012" i="7"/>
  <c r="G1006" i="7"/>
  <c r="G1005" i="7"/>
  <c r="G1004" i="7"/>
  <c r="G1001" i="7"/>
  <c r="G1000" i="7"/>
  <c r="G999" i="7"/>
  <c r="G998" i="7"/>
  <c r="G997" i="7"/>
  <c r="G990" i="7"/>
  <c r="G989" i="7"/>
  <c r="G988" i="7"/>
  <c r="G987" i="7"/>
  <c r="G986" i="7"/>
  <c r="G985" i="7"/>
  <c r="G984" i="7"/>
  <c r="G983" i="7"/>
  <c r="G982" i="7"/>
  <c r="G981" i="7"/>
  <c r="G975" i="7"/>
  <c r="G974" i="7"/>
  <c r="G973" i="7"/>
  <c r="G972" i="7"/>
  <c r="G971" i="7"/>
  <c r="G970" i="7"/>
  <c r="G969" i="7"/>
  <c r="G968" i="7"/>
  <c r="G967" i="7"/>
  <c r="G966" i="7"/>
  <c r="G960" i="7"/>
  <c r="G959" i="7"/>
  <c r="G937" i="7"/>
  <c r="G936" i="7"/>
  <c r="G899" i="7"/>
  <c r="G898" i="7"/>
  <c r="G897" i="7"/>
  <c r="G896" i="7"/>
  <c r="G895" i="7"/>
  <c r="G894" i="7"/>
  <c r="G893" i="7"/>
  <c r="G892" i="7"/>
  <c r="G891" i="7"/>
  <c r="G890" i="7"/>
  <c r="G888" i="7"/>
  <c r="G883" i="7"/>
  <c r="G882" i="7"/>
  <c r="G881" i="7"/>
  <c r="G880" i="7"/>
  <c r="G879" i="7"/>
  <c r="G878" i="7"/>
  <c r="G877" i="7"/>
  <c r="G876" i="7"/>
  <c r="G875" i="7"/>
  <c r="G874" i="7"/>
  <c r="G872" i="7"/>
  <c r="G851" i="7"/>
  <c r="G850" i="7"/>
  <c r="G849" i="7"/>
  <c r="G846" i="7"/>
  <c r="G845" i="7"/>
  <c r="G843" i="7"/>
  <c r="G842" i="7"/>
  <c r="G836" i="7"/>
  <c r="G835" i="7"/>
  <c r="G834" i="7"/>
  <c r="G831" i="7"/>
  <c r="G830" i="7"/>
  <c r="G829" i="7"/>
  <c r="G806" i="7"/>
  <c r="G805" i="7"/>
  <c r="G804" i="7"/>
  <c r="G801" i="7"/>
  <c r="G800" i="7"/>
  <c r="G799" i="7"/>
  <c r="G798" i="7"/>
  <c r="G797" i="7"/>
  <c r="G791" i="7"/>
  <c r="G790" i="7"/>
  <c r="G789" i="7"/>
  <c r="G787" i="7"/>
  <c r="G786" i="7"/>
  <c r="G785" i="7"/>
  <c r="G784" i="7"/>
  <c r="G783" i="7"/>
  <c r="G776" i="7"/>
  <c r="G775" i="7"/>
  <c r="G774" i="7"/>
  <c r="G771" i="7"/>
  <c r="G770" i="7"/>
  <c r="G769" i="7"/>
  <c r="G768" i="7"/>
  <c r="G767" i="7"/>
  <c r="G761" i="7"/>
  <c r="G760" i="7"/>
  <c r="G759" i="7"/>
  <c r="G756" i="7"/>
  <c r="G755" i="7"/>
  <c r="G754" i="7"/>
  <c r="G753" i="7"/>
  <c r="G752" i="7"/>
  <c r="G746" i="7"/>
  <c r="G745" i="7"/>
  <c r="G744" i="7"/>
  <c r="G741" i="7"/>
  <c r="G740" i="7"/>
  <c r="G739" i="7"/>
  <c r="G738" i="7"/>
  <c r="G737" i="7"/>
  <c r="G700" i="7"/>
  <c r="G699" i="7"/>
  <c r="G698" i="7"/>
  <c r="G697" i="7"/>
  <c r="G696" i="7"/>
  <c r="G695" i="7"/>
  <c r="G694" i="7"/>
  <c r="G693" i="7"/>
  <c r="G654" i="7"/>
  <c r="G653" i="7"/>
  <c r="G652" i="7"/>
  <c r="G651" i="7"/>
  <c r="G650" i="7"/>
  <c r="G649" i="7"/>
  <c r="G648" i="7"/>
  <c r="G647" i="7"/>
  <c r="G646" i="7"/>
  <c r="G645" i="7"/>
  <c r="G639" i="7"/>
  <c r="G638" i="7"/>
  <c r="G637" i="7"/>
  <c r="G636" i="7"/>
  <c r="G635" i="7"/>
  <c r="G634" i="7"/>
  <c r="G633" i="7"/>
  <c r="G632" i="7"/>
  <c r="G631" i="7"/>
  <c r="G630" i="7"/>
  <c r="G618" i="7"/>
  <c r="G616" i="7"/>
  <c r="G615" i="7"/>
  <c r="G614" i="7"/>
  <c r="G613" i="7"/>
  <c r="G591" i="7"/>
  <c r="G590" i="7"/>
  <c r="G589" i="7"/>
  <c r="G586" i="7"/>
  <c r="G583" i="7"/>
  <c r="G582" i="7"/>
  <c r="G576" i="7"/>
  <c r="G575" i="7"/>
  <c r="G574" i="7"/>
  <c r="G573" i="7"/>
  <c r="G572" i="7"/>
  <c r="G571" i="7"/>
  <c r="G570" i="7"/>
  <c r="G569" i="7"/>
  <c r="G568" i="7"/>
  <c r="G567" i="7"/>
  <c r="G546" i="7"/>
  <c r="G545" i="7"/>
  <c r="G544" i="7"/>
  <c r="G543" i="7"/>
  <c r="G542" i="7"/>
  <c r="G541" i="7"/>
  <c r="G540" i="7"/>
  <c r="G539" i="7"/>
  <c r="G538" i="7"/>
  <c r="G537" i="7"/>
  <c r="G531" i="7"/>
  <c r="G529" i="7"/>
  <c r="G526" i="7"/>
  <c r="G525" i="7"/>
  <c r="G524" i="7"/>
  <c r="G523" i="7"/>
  <c r="G522" i="7"/>
  <c r="G516" i="7"/>
  <c r="G515" i="7"/>
  <c r="G510" i="7"/>
  <c r="G509" i="7"/>
  <c r="G508" i="7"/>
  <c r="G507" i="7"/>
  <c r="G501" i="7"/>
  <c r="G500" i="7"/>
  <c r="G499" i="7"/>
  <c r="G498" i="7"/>
  <c r="G497" i="7"/>
  <c r="G496" i="7"/>
  <c r="G495" i="7"/>
  <c r="G494" i="7"/>
  <c r="G493" i="7"/>
  <c r="G492" i="7"/>
  <c r="G471" i="7"/>
  <c r="G470" i="7"/>
  <c r="G469" i="7"/>
  <c r="G468" i="7"/>
  <c r="G467" i="7"/>
  <c r="G466" i="7"/>
  <c r="G465" i="7"/>
  <c r="G464" i="7"/>
  <c r="G463" i="7"/>
  <c r="G462" i="7"/>
  <c r="G424" i="7"/>
  <c r="G422" i="7"/>
  <c r="G419" i="7"/>
  <c r="G418" i="7"/>
  <c r="G417" i="7"/>
  <c r="G416" i="7"/>
  <c r="G415" i="7"/>
  <c r="G409" i="7"/>
  <c r="G408" i="7"/>
  <c r="G407" i="7"/>
  <c r="G404" i="7"/>
  <c r="G403" i="7"/>
  <c r="G402" i="7"/>
  <c r="G401" i="7"/>
  <c r="G400" i="7"/>
  <c r="G394" i="7"/>
  <c r="G392" i="7"/>
  <c r="G389" i="7"/>
  <c r="G388" i="7"/>
  <c r="G387" i="7"/>
  <c r="G386" i="7"/>
  <c r="G385" i="7"/>
  <c r="G379" i="7"/>
  <c r="G378" i="7"/>
  <c r="G377" i="7"/>
  <c r="G376" i="7"/>
  <c r="G375" i="7"/>
  <c r="G374" i="7"/>
  <c r="G373" i="7"/>
  <c r="G372" i="7"/>
  <c r="G371" i="7"/>
  <c r="G370" i="7"/>
  <c r="G368" i="7"/>
  <c r="G349" i="7"/>
  <c r="G348" i="7"/>
  <c r="G347" i="7"/>
  <c r="G344" i="7"/>
  <c r="G342" i="7"/>
  <c r="G341" i="7"/>
  <c r="G340" i="7"/>
  <c r="G318" i="7"/>
  <c r="G317" i="7"/>
  <c r="G316" i="7"/>
  <c r="G313" i="7"/>
  <c r="G312" i="7"/>
  <c r="G311" i="7"/>
  <c r="G310" i="7"/>
  <c r="G270" i="7"/>
  <c r="G267" i="7"/>
  <c r="G266" i="7"/>
  <c r="G265" i="7"/>
  <c r="G264" i="7"/>
  <c r="G263" i="7"/>
  <c r="G255" i="7"/>
  <c r="G252" i="7"/>
  <c r="G251" i="7"/>
  <c r="G250" i="7"/>
  <c r="G249" i="7"/>
  <c r="G248" i="7"/>
  <c r="G241" i="7"/>
  <c r="G239" i="7"/>
  <c r="G236" i="7"/>
  <c r="G235" i="7"/>
  <c r="G234" i="7"/>
  <c r="G233" i="7"/>
  <c r="G230" i="7"/>
  <c r="G225" i="7"/>
  <c r="G223" i="7"/>
  <c r="G220" i="7"/>
  <c r="G219" i="7"/>
  <c r="G218" i="7"/>
  <c r="G150" i="7"/>
  <c r="G149" i="7"/>
  <c r="G142" i="7"/>
  <c r="G141" i="7"/>
  <c r="G134" i="7"/>
  <c r="G132" i="7"/>
  <c r="G129" i="7"/>
  <c r="G128" i="7"/>
  <c r="G127" i="7"/>
  <c r="G126" i="7"/>
  <c r="G125" i="7"/>
  <c r="G118" i="7"/>
  <c r="G116" i="7"/>
  <c r="G114" i="7"/>
  <c r="G113" i="7"/>
  <c r="G112" i="7"/>
  <c r="G111" i="7"/>
  <c r="G110" i="7"/>
  <c r="G109" i="7"/>
  <c r="G102" i="7"/>
  <c r="G100" i="7"/>
  <c r="G97" i="7"/>
  <c r="G96" i="7"/>
  <c r="G95" i="7"/>
  <c r="G94" i="7"/>
  <c r="G78" i="7"/>
  <c r="G75" i="7"/>
  <c r="G55" i="7"/>
  <c r="G54" i="7"/>
  <c r="G53" i="7"/>
  <c r="G50" i="7"/>
  <c r="G49" i="7"/>
  <c r="G48" i="7"/>
  <c r="G47" i="7"/>
  <c r="G46" i="7"/>
  <c r="G25" i="7"/>
  <c r="G24" i="7"/>
  <c r="G23" i="7"/>
  <c r="G22" i="7"/>
  <c r="G21" i="7"/>
  <c r="G20" i="7"/>
  <c r="G19" i="7"/>
  <c r="G18" i="7"/>
  <c r="G17" i="7"/>
  <c r="E3016" i="7"/>
  <c r="M3006" i="7"/>
  <c r="M3007" i="7"/>
  <c r="M3008" i="7"/>
  <c r="M3009" i="7"/>
  <c r="M3010" i="7"/>
  <c r="M3011" i="7"/>
  <c r="L3006" i="7"/>
  <c r="L3007" i="7"/>
  <c r="L3016" i="7"/>
  <c r="L3008" i="7"/>
  <c r="L3009" i="7"/>
  <c r="L3010" i="7"/>
  <c r="L3011" i="7"/>
  <c r="E3006" i="7"/>
  <c r="E3007" i="7"/>
  <c r="P2984" i="7"/>
  <c r="P2982" i="7"/>
  <c r="P2981" i="7"/>
  <c r="P2980" i="7"/>
  <c r="P2979" i="7"/>
  <c r="P2977" i="7"/>
  <c r="P2976" i="7"/>
  <c r="P2975" i="7"/>
  <c r="P2974" i="7"/>
  <c r="P2973" i="7"/>
  <c r="P2972" i="7"/>
  <c r="P2970" i="7"/>
  <c r="P2967" i="7"/>
  <c r="P2966" i="7"/>
  <c r="P2965" i="7"/>
  <c r="P2964" i="7"/>
  <c r="P2963" i="7"/>
  <c r="P2962" i="7"/>
  <c r="P2961" i="7"/>
  <c r="P2960" i="7"/>
  <c r="P2959" i="7"/>
  <c r="P2958" i="7"/>
  <c r="P2957" i="7"/>
  <c r="P2955" i="7"/>
  <c r="P2952" i="7"/>
  <c r="P2951" i="7"/>
  <c r="P2950" i="7"/>
  <c r="P2949" i="7"/>
  <c r="P2947" i="7"/>
  <c r="P2946" i="7"/>
  <c r="P2945" i="7"/>
  <c r="P2944" i="7"/>
  <c r="P2943" i="7"/>
  <c r="P2942" i="7"/>
  <c r="P2940" i="7"/>
  <c r="P2937" i="7"/>
  <c r="P3015" i="7" s="1"/>
  <c r="P2936" i="7"/>
  <c r="P2935" i="7"/>
  <c r="P2934" i="7"/>
  <c r="P2933" i="7"/>
  <c r="P2931" i="7"/>
  <c r="P2930" i="7"/>
  <c r="P2929" i="7"/>
  <c r="P2928" i="7"/>
  <c r="P2927" i="7"/>
  <c r="P2926" i="7"/>
  <c r="P2924" i="7"/>
  <c r="P2905" i="7"/>
  <c r="P2904" i="7"/>
  <c r="P2903" i="7"/>
  <c r="P2902" i="7"/>
  <c r="P2900" i="7"/>
  <c r="P2899" i="7"/>
  <c r="P2898" i="7"/>
  <c r="P2897" i="7"/>
  <c r="P2896" i="7"/>
  <c r="P2895" i="7"/>
  <c r="P2893" i="7"/>
  <c r="P2889" i="7"/>
  <c r="P2888" i="7"/>
  <c r="P2887" i="7"/>
  <c r="P2886" i="7"/>
  <c r="P2884" i="7"/>
  <c r="P2883" i="7"/>
  <c r="P2882" i="7"/>
  <c r="P2881" i="7"/>
  <c r="P2880" i="7"/>
  <c r="P2879" i="7"/>
  <c r="P2878" i="7"/>
  <c r="P2877" i="7"/>
  <c r="P2859" i="7"/>
  <c r="P2858" i="7"/>
  <c r="P2857" i="7"/>
  <c r="P2856" i="7"/>
  <c r="P2854" i="7"/>
  <c r="P2853" i="7"/>
  <c r="P2851" i="7"/>
  <c r="P2850" i="7"/>
  <c r="P2849" i="7"/>
  <c r="P2847" i="7"/>
  <c r="P2844" i="7"/>
  <c r="P2843" i="7"/>
  <c r="P2842" i="7"/>
  <c r="P2841" i="7"/>
  <c r="P2839" i="7"/>
  <c r="P2838" i="7"/>
  <c r="P2836" i="7"/>
  <c r="P2835" i="7"/>
  <c r="P2834" i="7"/>
  <c r="P2833" i="7"/>
  <c r="P2832" i="7"/>
  <c r="P2829" i="7"/>
  <c r="P2828" i="7"/>
  <c r="P2827" i="7"/>
  <c r="P2826" i="7"/>
  <c r="P2824" i="7"/>
  <c r="P2823" i="7"/>
  <c r="P2821" i="7"/>
  <c r="P2820" i="7"/>
  <c r="P2819" i="7"/>
  <c r="P2817" i="7"/>
  <c r="P2814" i="7"/>
  <c r="P2813" i="7"/>
  <c r="P2812" i="7"/>
  <c r="P2811" i="7"/>
  <c r="P2809" i="7"/>
  <c r="P2808" i="7"/>
  <c r="P2806" i="7"/>
  <c r="P2805" i="7"/>
  <c r="P2804" i="7"/>
  <c r="P2802" i="7"/>
  <c r="P2799" i="7"/>
  <c r="P2798" i="7"/>
  <c r="P2797" i="7"/>
  <c r="P2796" i="7"/>
  <c r="P2794" i="7"/>
  <c r="P2793" i="7"/>
  <c r="P2791" i="7"/>
  <c r="P2790" i="7"/>
  <c r="P2789" i="7"/>
  <c r="P2787" i="7"/>
  <c r="P2784" i="7"/>
  <c r="P2783" i="7"/>
  <c r="P2782" i="7"/>
  <c r="P2781" i="7"/>
  <c r="P2779" i="7"/>
  <c r="P2778" i="7"/>
  <c r="P2776" i="7"/>
  <c r="P2775" i="7"/>
  <c r="P2774" i="7"/>
  <c r="P2772" i="7"/>
  <c r="P2769" i="7"/>
  <c r="P2768" i="7"/>
  <c r="P2767" i="7"/>
  <c r="P2766" i="7"/>
  <c r="P2764" i="7"/>
  <c r="P2763" i="7"/>
  <c r="P2761" i="7"/>
  <c r="P2760" i="7"/>
  <c r="P2759" i="7"/>
  <c r="P2757" i="7"/>
  <c r="P2754" i="7"/>
  <c r="P2753" i="7"/>
  <c r="P2752" i="7"/>
  <c r="P2751" i="7"/>
  <c r="P2749" i="7"/>
  <c r="P2748" i="7"/>
  <c r="P2746" i="7"/>
  <c r="P2745" i="7"/>
  <c r="P2744" i="7"/>
  <c r="P2742" i="7"/>
  <c r="P2739" i="7"/>
  <c r="P2738" i="7"/>
  <c r="P2737" i="7"/>
  <c r="P2736" i="7"/>
  <c r="P2734" i="7"/>
  <c r="P2733" i="7"/>
  <c r="P2731" i="7"/>
  <c r="P2730" i="7"/>
  <c r="P2729" i="7"/>
  <c r="P2727" i="7"/>
  <c r="P2724" i="7"/>
  <c r="P2723" i="7"/>
  <c r="P2722" i="7"/>
  <c r="P2721" i="7"/>
  <c r="P2720" i="7"/>
  <c r="P2719" i="7"/>
  <c r="P2718" i="7"/>
  <c r="P2716" i="7"/>
  <c r="P2715" i="7"/>
  <c r="P2714" i="7"/>
  <c r="P2712" i="7"/>
  <c r="P2708" i="7"/>
  <c r="P2707" i="7"/>
  <c r="P2706" i="7"/>
  <c r="P2705" i="7"/>
  <c r="P2702" i="7"/>
  <c r="P2701" i="7"/>
  <c r="P2700" i="7"/>
  <c r="P2699" i="7"/>
  <c r="P2698" i="7"/>
  <c r="P2696" i="7"/>
  <c r="P2662" i="7"/>
  <c r="P2661" i="7"/>
  <c r="P2660" i="7"/>
  <c r="P2659" i="7"/>
  <c r="P2657" i="7"/>
  <c r="P2656" i="7"/>
  <c r="P2655" i="7"/>
  <c r="P2654" i="7"/>
  <c r="P2653" i="7"/>
  <c r="P2652" i="7"/>
  <c r="P2650" i="7"/>
  <c r="P2647" i="7"/>
  <c r="P2646" i="7"/>
  <c r="P2645" i="7"/>
  <c r="P2644" i="7"/>
  <c r="P2642" i="7"/>
  <c r="P2641" i="7"/>
  <c r="P2640" i="7"/>
  <c r="P2639" i="7"/>
  <c r="P2638" i="7"/>
  <c r="P2637" i="7"/>
  <c r="P2635" i="7"/>
  <c r="P2632" i="7"/>
  <c r="P2631" i="7"/>
  <c r="P2630" i="7"/>
  <c r="P2629" i="7"/>
  <c r="P2627" i="7"/>
  <c r="P2626" i="7"/>
  <c r="P2625" i="7"/>
  <c r="P2624" i="7"/>
  <c r="P2623" i="7"/>
  <c r="P2622" i="7"/>
  <c r="P2620" i="7"/>
  <c r="P2617" i="7"/>
  <c r="P2616" i="7"/>
  <c r="P2615" i="7"/>
  <c r="P2614" i="7"/>
  <c r="P2612" i="7"/>
  <c r="P2611" i="7"/>
  <c r="P2610" i="7"/>
  <c r="P2609" i="7"/>
  <c r="P2608" i="7"/>
  <c r="P2607" i="7"/>
  <c r="P2605" i="7"/>
  <c r="P2602" i="7"/>
  <c r="P2601" i="7"/>
  <c r="P2600" i="7"/>
  <c r="P2599" i="7"/>
  <c r="P2597" i="7"/>
  <c r="P2596" i="7"/>
  <c r="P2595" i="7"/>
  <c r="P2594" i="7"/>
  <c r="P2593" i="7"/>
  <c r="P2592" i="7"/>
  <c r="P2590" i="7"/>
  <c r="P2587" i="7"/>
  <c r="P2586" i="7"/>
  <c r="P2585" i="7"/>
  <c r="P2584" i="7"/>
  <c r="P2582" i="7"/>
  <c r="P2581" i="7"/>
  <c r="P2580" i="7"/>
  <c r="P2579" i="7"/>
  <c r="P2578" i="7"/>
  <c r="P2577" i="7"/>
  <c r="P2575" i="7"/>
  <c r="P2572" i="7"/>
  <c r="P2571" i="7"/>
  <c r="P2570" i="7"/>
  <c r="P2569" i="7"/>
  <c r="P2567" i="7"/>
  <c r="P2566" i="7"/>
  <c r="P2565" i="7"/>
  <c r="P2564" i="7"/>
  <c r="P2563" i="7"/>
  <c r="P2562" i="7"/>
  <c r="P2560" i="7"/>
  <c r="P2557" i="7"/>
  <c r="P2556" i="7"/>
  <c r="P2555" i="7"/>
  <c r="P2554" i="7"/>
  <c r="P2552" i="7"/>
  <c r="P2551" i="7"/>
  <c r="P2550" i="7"/>
  <c r="P2548" i="7"/>
  <c r="P2547" i="7"/>
  <c r="P2545" i="7"/>
  <c r="P2542" i="7"/>
  <c r="P2541" i="7"/>
  <c r="P2540" i="7"/>
  <c r="P2539" i="7"/>
  <c r="P2537" i="7"/>
  <c r="P2536" i="7"/>
  <c r="P2535" i="7"/>
  <c r="P2534" i="7"/>
  <c r="P2533" i="7"/>
  <c r="P2532" i="7"/>
  <c r="P2530" i="7"/>
  <c r="P2527" i="7"/>
  <c r="P2526" i="7"/>
  <c r="P2525" i="7"/>
  <c r="P2524" i="7"/>
  <c r="P2522" i="7"/>
  <c r="P2521" i="7"/>
  <c r="P2520" i="7"/>
  <c r="P2519" i="7"/>
  <c r="P2518" i="7"/>
  <c r="P2517" i="7"/>
  <c r="P2515" i="7"/>
  <c r="P2512" i="7"/>
  <c r="P2511" i="7"/>
  <c r="P2510" i="7"/>
  <c r="P2509" i="7"/>
  <c r="P2507" i="7"/>
  <c r="P2506" i="7"/>
  <c r="P2505" i="7"/>
  <c r="P2504" i="7"/>
  <c r="P2503" i="7"/>
  <c r="P2502" i="7"/>
  <c r="P2500" i="7"/>
  <c r="P2496" i="7"/>
  <c r="P2495" i="7"/>
  <c r="P2494" i="7"/>
  <c r="P2493" i="7"/>
  <c r="P2491" i="7"/>
  <c r="P2490" i="7"/>
  <c r="P2489" i="7"/>
  <c r="P2488" i="7"/>
  <c r="P2487" i="7"/>
  <c r="P2486" i="7"/>
  <c r="P2484" i="7"/>
  <c r="P2481" i="7"/>
  <c r="P2480" i="7"/>
  <c r="P2479" i="7"/>
  <c r="P2478" i="7"/>
  <c r="P2476" i="7"/>
  <c r="P2475" i="7"/>
  <c r="P2474" i="7"/>
  <c r="P2473" i="7"/>
  <c r="P2284" i="7"/>
  <c r="P2283" i="7"/>
  <c r="P2282" i="7"/>
  <c r="P2281" i="7"/>
  <c r="P2280" i="7"/>
  <c r="P2279" i="7"/>
  <c r="P2278" i="7"/>
  <c r="P2277" i="7"/>
  <c r="P2276" i="7"/>
  <c r="P2275" i="7"/>
  <c r="P2274" i="7"/>
  <c r="P2272" i="7"/>
  <c r="P2254" i="7"/>
  <c r="P2253" i="7"/>
  <c r="P2252" i="7"/>
  <c r="P2251" i="7"/>
  <c r="P2249" i="7"/>
  <c r="P2248" i="7"/>
  <c r="P2247" i="7"/>
  <c r="P2246" i="7"/>
  <c r="P2245" i="7"/>
  <c r="P2244" i="7"/>
  <c r="P2242" i="7"/>
  <c r="P2224" i="7"/>
  <c r="P2223" i="7"/>
  <c r="P2222" i="7"/>
  <c r="P2221" i="7"/>
  <c r="P2219" i="7"/>
  <c r="P2218" i="7"/>
  <c r="P2217" i="7"/>
  <c r="P2216" i="7"/>
  <c r="P2215" i="7"/>
  <c r="P2214" i="7"/>
  <c r="P2212" i="7"/>
  <c r="P2194" i="7"/>
  <c r="P2193" i="7"/>
  <c r="P2192" i="7"/>
  <c r="P2191" i="7"/>
  <c r="P2189" i="7"/>
  <c r="P2188" i="7"/>
  <c r="P2187" i="7"/>
  <c r="P2186" i="7"/>
  <c r="P2185" i="7"/>
  <c r="P2184" i="7"/>
  <c r="P2182" i="7"/>
  <c r="P2179" i="7"/>
  <c r="P2178" i="7"/>
  <c r="P2177" i="7"/>
  <c r="P2176" i="7"/>
  <c r="P2174" i="7"/>
  <c r="P2173" i="7"/>
  <c r="P2172" i="7"/>
  <c r="P2171" i="7"/>
  <c r="P2170" i="7"/>
  <c r="P2169" i="7"/>
  <c r="P2167" i="7"/>
  <c r="P2164" i="7"/>
  <c r="P2163" i="7"/>
  <c r="P2162" i="7"/>
  <c r="P2161" i="7"/>
  <c r="P2159" i="7"/>
  <c r="P2158" i="7"/>
  <c r="P2157" i="7"/>
  <c r="P2156" i="7"/>
  <c r="P2155" i="7"/>
  <c r="P2154" i="7"/>
  <c r="P2152" i="7"/>
  <c r="P2149" i="7"/>
  <c r="P2148" i="7"/>
  <c r="P2147" i="7"/>
  <c r="P2146" i="7"/>
  <c r="P2144" i="7"/>
  <c r="P2143" i="7"/>
  <c r="P2142" i="7"/>
  <c r="P2141" i="7"/>
  <c r="P2140" i="7"/>
  <c r="P2139" i="7"/>
  <c r="P2137" i="7"/>
  <c r="P2134" i="7"/>
  <c r="P2133" i="7"/>
  <c r="P2132" i="7"/>
  <c r="P2131" i="7"/>
  <c r="P2129" i="7"/>
  <c r="P2128" i="7"/>
  <c r="P2127" i="7"/>
  <c r="P2126" i="7"/>
  <c r="P2125" i="7"/>
  <c r="P2124" i="7"/>
  <c r="P2122" i="7"/>
  <c r="P2119" i="7"/>
  <c r="P2118" i="7"/>
  <c r="P2117" i="7"/>
  <c r="P2116" i="7"/>
  <c r="P2114" i="7"/>
  <c r="P2113" i="7"/>
  <c r="P2112" i="7"/>
  <c r="P2111" i="7"/>
  <c r="P2110" i="7"/>
  <c r="P2109" i="7"/>
  <c r="P2107" i="7"/>
  <c r="P2104" i="7"/>
  <c r="P2103" i="7"/>
  <c r="P2102" i="7"/>
  <c r="P2101" i="7"/>
  <c r="P2099" i="7"/>
  <c r="P2098" i="7"/>
  <c r="P2097" i="7"/>
  <c r="P2096" i="7"/>
  <c r="P2095" i="7"/>
  <c r="P2094" i="7"/>
  <c r="P2092" i="7"/>
  <c r="P2089" i="7"/>
  <c r="P2088" i="7"/>
  <c r="P2087" i="7"/>
  <c r="P2086" i="7"/>
  <c r="P2084" i="7"/>
  <c r="P2082" i="7"/>
  <c r="P2081" i="7"/>
  <c r="P2080" i="7"/>
  <c r="P2079" i="7"/>
  <c r="P2077" i="7"/>
  <c r="P2074" i="7"/>
  <c r="P2073" i="7"/>
  <c r="P2072" i="7"/>
  <c r="P2071" i="7"/>
  <c r="P2069" i="7"/>
  <c r="P2068" i="7"/>
  <c r="P2067" i="7"/>
  <c r="P2066" i="7"/>
  <c r="P2065" i="7"/>
  <c r="P2064" i="7"/>
  <c r="P2062" i="7"/>
  <c r="P2058" i="7"/>
  <c r="P2057" i="7"/>
  <c r="P2056" i="7"/>
  <c r="P2055" i="7"/>
  <c r="P2053" i="7"/>
  <c r="P2052" i="7"/>
  <c r="P2050" i="7"/>
  <c r="P2049" i="7"/>
  <c r="P2048" i="7"/>
  <c r="P2046" i="7"/>
  <c r="P2028" i="7"/>
  <c r="P2027" i="7"/>
  <c r="P2026" i="7"/>
  <c r="P2025" i="7"/>
  <c r="P2023" i="7"/>
  <c r="P2022" i="7"/>
  <c r="P2021" i="7"/>
  <c r="P2020" i="7"/>
  <c r="P2019" i="7"/>
  <c r="P2018" i="7"/>
  <c r="P2016" i="7"/>
  <c r="P2013" i="7"/>
  <c r="P2012" i="7"/>
  <c r="P2011" i="7"/>
  <c r="P2010" i="7"/>
  <c r="P2009" i="7"/>
  <c r="P2008" i="7"/>
  <c r="P2007" i="7"/>
  <c r="P2006" i="7"/>
  <c r="P2005" i="7"/>
  <c r="P2004" i="7"/>
  <c r="P2003" i="7"/>
  <c r="P2001" i="7"/>
  <c r="P1998" i="7"/>
  <c r="P1997" i="7"/>
  <c r="P1996" i="7"/>
  <c r="P1995" i="7"/>
  <c r="P1993" i="7"/>
  <c r="P1992" i="7"/>
  <c r="P1991" i="7"/>
  <c r="P1990" i="7"/>
  <c r="P1989" i="7"/>
  <c r="P1988" i="7"/>
  <c r="P1986" i="7"/>
  <c r="P1983" i="7"/>
  <c r="P1982" i="7"/>
  <c r="P1981" i="7"/>
  <c r="P1980" i="7"/>
  <c r="P1978" i="7"/>
  <c r="P1977" i="7"/>
  <c r="P1975" i="7"/>
  <c r="P1974" i="7"/>
  <c r="P1973" i="7"/>
  <c r="P1971" i="7"/>
  <c r="P1938" i="7"/>
  <c r="P1937" i="7"/>
  <c r="P1936" i="7"/>
  <c r="P1935" i="7"/>
  <c r="P1934" i="7"/>
  <c r="P1933" i="7"/>
  <c r="P1931" i="7"/>
  <c r="P1930" i="7"/>
  <c r="P1929" i="7"/>
  <c r="P1928" i="7"/>
  <c r="P1926" i="7"/>
  <c r="P1922" i="7"/>
  <c r="P1921" i="7"/>
  <c r="P1920" i="7"/>
  <c r="P1919" i="7"/>
  <c r="P1917" i="7"/>
  <c r="P1916" i="7"/>
  <c r="P1915" i="7"/>
  <c r="P1914" i="7"/>
  <c r="P1913" i="7"/>
  <c r="P1912" i="7"/>
  <c r="P1910" i="7"/>
  <c r="P1907" i="7"/>
  <c r="P1906" i="7"/>
  <c r="P1905" i="7"/>
  <c r="P1904" i="7"/>
  <c r="P1903" i="7"/>
  <c r="P1902" i="7"/>
  <c r="P1901" i="7"/>
  <c r="P1900" i="7"/>
  <c r="P1899" i="7"/>
  <c r="P1898" i="7"/>
  <c r="P1897" i="7"/>
  <c r="P1896" i="7"/>
  <c r="P1895" i="7"/>
  <c r="P1892" i="7"/>
  <c r="P1891" i="7"/>
  <c r="P1890" i="7"/>
  <c r="P1889" i="7"/>
  <c r="P1887" i="7"/>
  <c r="P1886" i="7"/>
  <c r="P1885" i="7"/>
  <c r="P1884" i="7"/>
  <c r="P1883" i="7"/>
  <c r="P1882" i="7"/>
  <c r="P1880" i="7"/>
  <c r="P1862" i="7"/>
  <c r="P1861" i="7"/>
  <c r="P1860" i="7"/>
  <c r="P1859" i="7"/>
  <c r="P1857" i="7"/>
  <c r="P1856" i="7"/>
  <c r="P1855" i="7"/>
  <c r="P1854" i="7"/>
  <c r="P1853" i="7"/>
  <c r="P1852" i="7"/>
  <c r="P1850" i="7"/>
  <c r="P1847" i="7"/>
  <c r="P1846" i="7"/>
  <c r="P1845" i="7"/>
  <c r="P1844" i="7"/>
  <c r="P1842" i="7"/>
  <c r="P1841" i="7"/>
  <c r="P1840" i="7"/>
  <c r="P1839" i="7"/>
  <c r="P1838" i="7"/>
  <c r="P1837" i="7"/>
  <c r="P1836" i="7"/>
  <c r="P1835" i="7"/>
  <c r="P1832" i="7"/>
  <c r="P1831" i="7"/>
  <c r="P1830" i="7"/>
  <c r="P1829" i="7"/>
  <c r="P1827" i="7"/>
  <c r="P1826" i="7"/>
  <c r="P1825" i="7"/>
  <c r="P1824" i="7"/>
  <c r="P1823" i="7"/>
  <c r="P1822" i="7"/>
  <c r="P1820" i="7"/>
  <c r="P1817" i="7"/>
  <c r="P1816" i="7"/>
  <c r="P1815" i="7"/>
  <c r="P1814" i="7"/>
  <c r="P1812" i="7"/>
  <c r="P1811" i="7"/>
  <c r="P1810" i="7"/>
  <c r="P1809" i="7"/>
  <c r="P1808" i="7"/>
  <c r="P1807" i="7"/>
  <c r="P1805" i="7"/>
  <c r="P1802" i="7"/>
  <c r="P1801" i="7"/>
  <c r="P1800" i="7"/>
  <c r="P1799" i="7"/>
  <c r="P1798" i="7"/>
  <c r="P1797" i="7"/>
  <c r="P1796" i="7"/>
  <c r="P1795" i="7"/>
  <c r="P1794" i="7"/>
  <c r="P1793" i="7"/>
  <c r="P1792" i="7"/>
  <c r="P1790" i="7"/>
  <c r="P1787" i="7"/>
  <c r="P1786" i="7"/>
  <c r="P1785" i="7"/>
  <c r="P1784" i="7"/>
  <c r="P1782" i="7"/>
  <c r="P1781" i="7"/>
  <c r="P1780" i="7"/>
  <c r="P1779" i="7"/>
  <c r="P1778" i="7"/>
  <c r="P1777" i="7"/>
  <c r="P1776" i="7"/>
  <c r="P1775" i="7"/>
  <c r="P1772" i="7"/>
  <c r="P1771" i="7"/>
  <c r="P1770" i="7"/>
  <c r="P1769" i="7"/>
  <c r="P1767" i="7"/>
  <c r="P1766" i="7"/>
  <c r="P1765" i="7"/>
  <c r="P1764" i="7"/>
  <c r="P1763" i="7"/>
  <c r="P1762" i="7"/>
  <c r="P1760" i="7"/>
  <c r="P1757" i="7"/>
  <c r="P1756" i="7"/>
  <c r="P1755" i="7"/>
  <c r="P1754" i="7"/>
  <c r="P1753" i="7"/>
  <c r="P1752" i="7"/>
  <c r="P1751" i="7"/>
  <c r="P1750" i="7"/>
  <c r="P1749" i="7"/>
  <c r="P1748" i="7"/>
  <c r="P1747" i="7"/>
  <c r="P1745" i="7"/>
  <c r="P1742" i="7"/>
  <c r="P1741" i="7"/>
  <c r="P1740" i="7"/>
  <c r="P1739" i="7"/>
  <c r="P1737" i="7"/>
  <c r="P1736" i="7"/>
  <c r="P1735" i="7"/>
  <c r="P1734" i="7"/>
  <c r="P1733" i="7"/>
  <c r="P1732" i="7"/>
  <c r="P1727" i="7"/>
  <c r="P1726" i="7"/>
  <c r="P1725" i="7"/>
  <c r="P1724" i="7"/>
  <c r="P1722" i="7"/>
  <c r="P1721" i="7"/>
  <c r="P1720" i="7"/>
  <c r="P1719" i="7"/>
  <c r="P1718" i="7"/>
  <c r="P1717" i="7"/>
  <c r="P1715" i="7"/>
  <c r="P1682" i="7"/>
  <c r="P1681" i="7"/>
  <c r="P1680" i="7"/>
  <c r="P1679" i="7"/>
  <c r="P1677" i="7"/>
  <c r="P1676" i="7"/>
  <c r="P1675" i="7"/>
  <c r="P1674" i="7"/>
  <c r="P1673" i="7"/>
  <c r="P1672" i="7"/>
  <c r="P1670" i="7"/>
  <c r="P1667" i="7"/>
  <c r="P1666" i="7"/>
  <c r="P1665" i="7"/>
  <c r="P1664" i="7"/>
  <c r="P1662" i="7"/>
  <c r="P1661" i="7"/>
  <c r="P1660" i="7"/>
  <c r="P1658" i="7"/>
  <c r="P1657" i="7"/>
  <c r="P1655" i="7"/>
  <c r="P1652" i="7"/>
  <c r="P1651" i="7"/>
  <c r="P1650" i="7"/>
  <c r="P1649" i="7"/>
  <c r="P1648" i="7"/>
  <c r="P1647" i="7"/>
  <c r="P1646" i="7"/>
  <c r="P1645" i="7"/>
  <c r="P1644" i="7"/>
  <c r="P1643" i="7"/>
  <c r="P1642" i="7"/>
  <c r="P1640" i="7"/>
  <c r="P1637" i="7"/>
  <c r="P1636" i="7"/>
  <c r="P1635" i="7"/>
  <c r="P1634" i="7"/>
  <c r="P1632" i="7"/>
  <c r="P1631" i="7"/>
  <c r="P1630" i="7"/>
  <c r="P1629" i="7"/>
  <c r="P1628" i="7"/>
  <c r="P1627" i="7"/>
  <c r="P1625" i="7"/>
  <c r="P1622" i="7"/>
  <c r="P1621" i="7"/>
  <c r="P1620" i="7"/>
  <c r="P1619" i="7"/>
  <c r="P1618" i="7"/>
  <c r="P1617" i="7"/>
  <c r="P1616" i="7"/>
  <c r="P1615" i="7"/>
  <c r="P1614" i="7"/>
  <c r="P1613" i="7"/>
  <c r="P1612" i="7"/>
  <c r="P1610" i="7"/>
  <c r="P1606" i="7"/>
  <c r="P1605" i="7"/>
  <c r="P1604" i="7"/>
  <c r="P1603" i="7"/>
  <c r="P1601" i="7"/>
  <c r="P1600" i="7"/>
  <c r="P1598" i="7"/>
  <c r="P1597" i="7"/>
  <c r="P1596" i="7"/>
  <c r="P1594" i="7"/>
  <c r="P1591" i="7"/>
  <c r="P1590" i="7"/>
  <c r="P1588" i="7"/>
  <c r="P1587" i="7"/>
  <c r="P1586" i="7"/>
  <c r="P1585" i="7"/>
  <c r="P1584" i="7"/>
  <c r="P1583" i="7"/>
  <c r="P1582" i="7"/>
  <c r="P1581" i="7"/>
  <c r="P1578" i="7"/>
  <c r="P1577" i="7"/>
  <c r="P1576" i="7"/>
  <c r="P1575" i="7"/>
  <c r="P1573" i="7"/>
  <c r="P1572" i="7"/>
  <c r="P1570" i="7"/>
  <c r="P1569" i="7"/>
  <c r="P1568" i="7"/>
  <c r="P1566" i="7"/>
  <c r="P1563" i="7"/>
  <c r="P1562" i="7"/>
  <c r="P1561" i="7"/>
  <c r="P1560" i="7"/>
  <c r="P1558" i="7"/>
  <c r="P1557" i="7"/>
  <c r="P1555" i="7"/>
  <c r="P1554" i="7"/>
  <c r="P1553" i="7"/>
  <c r="P1551" i="7"/>
  <c r="P1548" i="7"/>
  <c r="P1547" i="7"/>
  <c r="P1546" i="7"/>
  <c r="P1545" i="7"/>
  <c r="P1544" i="7"/>
  <c r="P1543" i="7"/>
  <c r="P1542" i="7"/>
  <c r="P1539" i="7"/>
  <c r="P1538" i="7"/>
  <c r="P1536" i="7"/>
  <c r="P1533" i="7"/>
  <c r="P1532" i="7"/>
  <c r="P1531" i="7"/>
  <c r="P1530" i="7"/>
  <c r="P1528" i="7"/>
  <c r="P1527" i="7"/>
  <c r="P1525" i="7"/>
  <c r="P1524" i="7"/>
  <c r="P1523" i="7"/>
  <c r="P1521" i="7"/>
  <c r="P1518" i="7"/>
  <c r="P1517" i="7"/>
  <c r="P1516" i="7"/>
  <c r="P1515" i="7"/>
  <c r="P1513" i="7"/>
  <c r="P1512" i="7"/>
  <c r="P1510" i="7"/>
  <c r="P1509" i="7"/>
  <c r="P1508" i="7"/>
  <c r="P1506" i="7"/>
  <c r="P1503" i="7"/>
  <c r="P1502" i="7"/>
  <c r="P1501" i="7"/>
  <c r="P1500" i="7"/>
  <c r="P1499" i="7"/>
  <c r="P1498" i="7"/>
  <c r="P1497" i="7"/>
  <c r="P1496" i="7"/>
  <c r="P1495" i="7"/>
  <c r="P1494" i="7"/>
  <c r="P1493" i="7"/>
  <c r="P1491" i="7"/>
  <c r="P1488" i="7"/>
  <c r="P1487" i="7"/>
  <c r="P1486" i="7"/>
  <c r="P1485" i="7"/>
  <c r="P1483" i="7"/>
  <c r="P1482" i="7"/>
  <c r="P1481" i="7"/>
  <c r="P1480" i="7"/>
  <c r="P1479" i="7"/>
  <c r="P1478" i="7"/>
  <c r="P1476" i="7"/>
  <c r="P1473" i="7"/>
  <c r="P1472" i="7"/>
  <c r="P1471" i="7"/>
  <c r="P1470" i="7"/>
  <c r="P1468" i="7"/>
  <c r="P1467" i="7"/>
  <c r="P1466" i="7"/>
  <c r="P1465" i="7"/>
  <c r="P1464" i="7"/>
  <c r="P1463" i="7"/>
  <c r="P1461" i="7"/>
  <c r="P1458" i="7"/>
  <c r="P1457" i="7"/>
  <c r="P1456" i="7"/>
  <c r="P1455" i="7"/>
  <c r="P1454" i="7"/>
  <c r="P1453" i="7"/>
  <c r="P1452" i="7"/>
  <c r="P1451" i="7"/>
  <c r="P1450" i="7"/>
  <c r="P1449" i="7"/>
  <c r="P1448" i="7"/>
  <c r="P1446" i="7"/>
  <c r="P1443" i="7"/>
  <c r="P1442" i="7"/>
  <c r="P1441" i="7"/>
  <c r="P1440" i="7"/>
  <c r="P1438" i="7"/>
  <c r="P1437" i="7"/>
  <c r="P1435" i="7"/>
  <c r="P1434" i="7"/>
  <c r="P1433" i="7"/>
  <c r="P1431" i="7"/>
  <c r="P1427" i="7"/>
  <c r="P1426" i="7"/>
  <c r="P1425" i="7"/>
  <c r="P1424" i="7"/>
  <c r="P1422" i="7"/>
  <c r="P1421" i="7"/>
  <c r="P1420" i="7"/>
  <c r="P1419" i="7"/>
  <c r="P1418" i="7"/>
  <c r="P1417" i="7"/>
  <c r="P1415" i="7"/>
  <c r="P1411" i="7"/>
  <c r="P1410" i="7"/>
  <c r="P1409" i="7"/>
  <c r="P1408" i="7"/>
  <c r="P1407" i="7"/>
  <c r="P1406" i="7"/>
  <c r="P1405" i="7"/>
  <c r="P1403" i="7"/>
  <c r="P1402" i="7"/>
  <c r="P1401" i="7"/>
  <c r="P1399" i="7"/>
  <c r="P1321" i="7"/>
  <c r="P1320" i="7"/>
  <c r="P1319" i="7"/>
  <c r="P1318" i="7"/>
  <c r="P1316" i="7"/>
  <c r="P1315" i="7"/>
  <c r="P1314" i="7"/>
  <c r="P1313" i="7"/>
  <c r="P1312" i="7"/>
  <c r="P1311" i="7"/>
  <c r="P1309" i="7"/>
  <c r="P1306" i="7"/>
  <c r="P1305" i="7"/>
  <c r="P1304" i="7"/>
  <c r="P1303" i="7"/>
  <c r="P1301" i="7"/>
  <c r="P1300" i="7"/>
  <c r="P1298" i="7"/>
  <c r="P1297" i="7"/>
  <c r="P1296" i="7"/>
  <c r="P1294" i="7"/>
  <c r="P1291" i="7"/>
  <c r="P1290" i="7"/>
  <c r="P1289" i="7"/>
  <c r="P1288" i="7"/>
  <c r="P1286" i="7"/>
  <c r="P1285" i="7"/>
  <c r="P1284" i="7"/>
  <c r="P1283" i="7"/>
  <c r="P1282" i="7"/>
  <c r="P1281" i="7"/>
  <c r="P1279" i="7"/>
  <c r="P1276" i="7"/>
  <c r="P1275" i="7"/>
  <c r="P1274" i="7"/>
  <c r="P1273" i="7"/>
  <c r="P1271" i="7"/>
  <c r="P1270" i="7"/>
  <c r="P1268" i="7"/>
  <c r="P1267" i="7"/>
  <c r="P1266" i="7"/>
  <c r="P1264" i="7"/>
  <c r="P1261" i="7"/>
  <c r="P1260" i="7"/>
  <c r="P1259" i="7"/>
  <c r="P1258" i="7"/>
  <c r="P1257" i="7"/>
  <c r="P1256" i="7"/>
  <c r="P1255" i="7"/>
  <c r="P1254" i="7"/>
  <c r="P1253" i="7"/>
  <c r="P1252" i="7"/>
  <c r="P1251" i="7"/>
  <c r="P1249" i="7"/>
  <c r="P1246" i="7"/>
  <c r="P1245" i="7"/>
  <c r="P1244" i="7"/>
  <c r="P1243" i="7"/>
  <c r="P1242" i="7"/>
  <c r="P1241" i="7"/>
  <c r="P1240" i="7"/>
  <c r="P1238" i="7"/>
  <c r="P1237" i="7"/>
  <c r="P1236" i="7"/>
  <c r="P1234" i="7"/>
  <c r="P1231" i="7"/>
  <c r="P1230" i="7"/>
  <c r="P1229" i="7"/>
  <c r="P1228" i="7"/>
  <c r="P1226" i="7"/>
  <c r="P1225" i="7"/>
  <c r="P1223" i="7"/>
  <c r="P1222" i="7"/>
  <c r="P1221" i="7"/>
  <c r="P1219" i="7"/>
  <c r="P1216" i="7"/>
  <c r="P1215" i="7"/>
  <c r="P1214" i="7"/>
  <c r="P1213" i="7"/>
  <c r="P1211" i="7"/>
  <c r="P1210" i="7"/>
  <c r="P1208" i="7"/>
  <c r="P1207" i="7"/>
  <c r="P1206" i="7"/>
  <c r="P1204" i="7"/>
  <c r="P1201" i="7"/>
  <c r="P1200" i="7"/>
  <c r="P1199" i="7"/>
  <c r="P1198" i="7"/>
  <c r="P1196" i="7"/>
  <c r="P1195" i="7"/>
  <c r="P1194" i="7"/>
  <c r="P1193" i="7"/>
  <c r="P1192" i="7"/>
  <c r="P1191" i="7"/>
  <c r="P1189" i="7"/>
  <c r="P1186" i="7"/>
  <c r="P1185" i="7"/>
  <c r="P1184" i="7"/>
  <c r="P1183" i="7"/>
  <c r="P1181" i="7"/>
  <c r="P1180" i="7"/>
  <c r="P1178" i="7"/>
  <c r="P1177" i="7"/>
  <c r="P1176" i="7"/>
  <c r="P1174" i="7"/>
  <c r="P1141" i="7"/>
  <c r="P1140" i="7"/>
  <c r="P1139" i="7"/>
  <c r="P1138" i="7"/>
  <c r="P1136" i="7"/>
  <c r="P1135" i="7"/>
  <c r="P1134" i="7"/>
  <c r="P1133" i="7"/>
  <c r="P1132" i="7"/>
  <c r="P1131" i="7"/>
  <c r="P1129" i="7"/>
  <c r="P1126" i="7"/>
  <c r="P1125" i="7"/>
  <c r="P1124" i="7"/>
  <c r="P1123" i="7"/>
  <c r="P1121" i="7"/>
  <c r="P1120" i="7"/>
  <c r="P1119" i="7"/>
  <c r="P1118" i="7"/>
  <c r="P1117" i="7"/>
  <c r="P1116" i="7"/>
  <c r="P1114" i="7"/>
  <c r="P1111" i="7"/>
  <c r="P1110" i="7"/>
  <c r="P1109" i="7"/>
  <c r="P1108" i="7"/>
  <c r="P1107" i="7"/>
  <c r="P1106" i="7"/>
  <c r="P1105" i="7"/>
  <c r="P1103" i="7"/>
  <c r="P1102" i="7"/>
  <c r="P1101" i="7"/>
  <c r="P1099" i="7"/>
  <c r="P1096" i="7"/>
  <c r="P1095" i="7"/>
  <c r="P1094" i="7"/>
  <c r="P1093" i="7"/>
  <c r="P1092" i="7"/>
  <c r="P1091" i="7"/>
  <c r="P1090" i="7"/>
  <c r="P1088" i="7"/>
  <c r="P1087" i="7"/>
  <c r="P1086" i="7"/>
  <c r="P1084" i="7"/>
  <c r="P1081" i="7"/>
  <c r="P1080" i="7"/>
  <c r="P1079" i="7"/>
  <c r="P1078" i="7"/>
  <c r="P1076" i="7"/>
  <c r="P1075" i="7"/>
  <c r="P1073" i="7"/>
  <c r="P1072" i="7"/>
  <c r="P1071" i="7"/>
  <c r="P1069" i="7"/>
  <c r="P1066" i="7"/>
  <c r="P1065" i="7"/>
  <c r="P1064" i="7"/>
  <c r="P1063" i="7"/>
  <c r="P1061" i="7"/>
  <c r="P1060" i="7"/>
  <c r="P1058" i="7"/>
  <c r="P1057" i="7"/>
  <c r="P1056" i="7"/>
  <c r="P1054" i="7"/>
  <c r="P1051" i="7"/>
  <c r="P1050" i="7"/>
  <c r="P1049" i="7"/>
  <c r="P1048" i="7"/>
  <c r="P1046" i="7"/>
  <c r="P1045" i="7"/>
  <c r="P1043" i="7"/>
  <c r="P1042" i="7"/>
  <c r="P1041" i="7"/>
  <c r="P1039" i="7"/>
  <c r="P1036" i="7"/>
  <c r="P1035" i="7"/>
  <c r="P1034" i="7"/>
  <c r="P1033" i="7"/>
  <c r="P1031" i="7"/>
  <c r="P1030" i="7"/>
  <c r="P1028" i="7"/>
  <c r="P1027" i="7"/>
  <c r="P1026" i="7"/>
  <c r="P1024" i="7"/>
  <c r="P1021" i="7"/>
  <c r="P1020" i="7"/>
  <c r="P1019" i="7"/>
  <c r="P1018" i="7"/>
  <c r="P1016" i="7"/>
  <c r="P1015" i="7"/>
  <c r="P1013" i="7"/>
  <c r="P1012" i="7"/>
  <c r="P1011" i="7"/>
  <c r="P1009" i="7"/>
  <c r="P1006" i="7"/>
  <c r="P1005" i="7"/>
  <c r="P1004" i="7"/>
  <c r="P1003" i="7"/>
  <c r="P1001" i="7"/>
  <c r="P1000" i="7"/>
  <c r="P998" i="7"/>
  <c r="P997" i="7"/>
  <c r="P996" i="7"/>
  <c r="P994" i="7"/>
  <c r="P990" i="7"/>
  <c r="P989" i="7"/>
  <c r="P988" i="7"/>
  <c r="P987" i="7"/>
  <c r="P985" i="7"/>
  <c r="P984" i="7"/>
  <c r="P983" i="7"/>
  <c r="P982" i="7"/>
  <c r="P981" i="7"/>
  <c r="P980" i="7"/>
  <c r="P978" i="7"/>
  <c r="P975" i="7"/>
  <c r="P974" i="7"/>
  <c r="P973" i="7"/>
  <c r="P972" i="7"/>
  <c r="P970" i="7"/>
  <c r="P969" i="7"/>
  <c r="P968" i="7"/>
  <c r="P967" i="7"/>
  <c r="P966" i="7"/>
  <c r="P965" i="7"/>
  <c r="P963" i="7"/>
  <c r="P960" i="7"/>
  <c r="P959" i="7"/>
  <c r="P958" i="7"/>
  <c r="P957" i="7"/>
  <c r="P955" i="7"/>
  <c r="P954" i="7"/>
  <c r="P953" i="7"/>
  <c r="P952" i="7"/>
  <c r="P951" i="7"/>
  <c r="P950" i="7"/>
  <c r="P948" i="7"/>
  <c r="P945" i="7"/>
  <c r="P944" i="7"/>
  <c r="P943" i="7"/>
  <c r="P942" i="7"/>
  <c r="P940" i="7"/>
  <c r="P939" i="7"/>
  <c r="P938" i="7"/>
  <c r="P937" i="7"/>
  <c r="P936" i="7"/>
  <c r="P935" i="7"/>
  <c r="P933" i="7"/>
  <c r="P899" i="7"/>
  <c r="P898" i="7"/>
  <c r="P897" i="7"/>
  <c r="P896" i="7"/>
  <c r="P894" i="7"/>
  <c r="P893" i="7"/>
  <c r="P892" i="7"/>
  <c r="P891" i="7"/>
  <c r="P890" i="7"/>
  <c r="P889" i="7"/>
  <c r="P887" i="7"/>
  <c r="P883" i="7"/>
  <c r="P882" i="7"/>
  <c r="P881" i="7"/>
  <c r="P880" i="7"/>
  <c r="P878" i="7"/>
  <c r="P877" i="7"/>
  <c r="P876" i="7"/>
  <c r="P875" i="7"/>
  <c r="P874" i="7"/>
  <c r="P873" i="7"/>
  <c r="P871" i="7"/>
  <c r="P851" i="7"/>
  <c r="P850" i="7"/>
  <c r="P849" i="7"/>
  <c r="P848" i="7"/>
  <c r="P846" i="7"/>
  <c r="P845" i="7"/>
  <c r="P844" i="7"/>
  <c r="P843" i="7"/>
  <c r="P842" i="7"/>
  <c r="P841" i="7"/>
  <c r="P839" i="7"/>
  <c r="P836" i="7"/>
  <c r="P835" i="7"/>
  <c r="P834" i="7"/>
  <c r="P833" i="7"/>
  <c r="P832" i="7"/>
  <c r="P831" i="7"/>
  <c r="P830" i="7"/>
  <c r="P829" i="7"/>
  <c r="P828" i="7"/>
  <c r="P827" i="7"/>
  <c r="P826" i="7"/>
  <c r="P824" i="7"/>
  <c r="P806" i="7"/>
  <c r="P805" i="7"/>
  <c r="P804" i="7"/>
  <c r="P803" i="7"/>
  <c r="P801" i="7"/>
  <c r="P799" i="7"/>
  <c r="P798" i="7"/>
  <c r="P797" i="7"/>
  <c r="P796" i="7"/>
  <c r="P794" i="7"/>
  <c r="P791" i="7"/>
  <c r="P790" i="7"/>
  <c r="P789" i="7"/>
  <c r="P788" i="7"/>
  <c r="P787" i="7"/>
  <c r="P786" i="7"/>
  <c r="P785" i="7"/>
  <c r="P784" i="7"/>
  <c r="P783" i="7"/>
  <c r="P782" i="7"/>
  <c r="P781" i="7"/>
  <c r="P779" i="7"/>
  <c r="P776" i="7"/>
  <c r="P775" i="7"/>
  <c r="P774" i="7"/>
  <c r="P773" i="7"/>
  <c r="P771" i="7"/>
  <c r="P770" i="7"/>
  <c r="P769" i="7"/>
  <c r="P768" i="7"/>
  <c r="P767" i="7"/>
  <c r="P766" i="7"/>
  <c r="P764" i="7"/>
  <c r="P761" i="7"/>
  <c r="P760" i="7"/>
  <c r="P759" i="7"/>
  <c r="P758" i="7"/>
  <c r="P756" i="7"/>
  <c r="P755" i="7"/>
  <c r="P754" i="7"/>
  <c r="P753" i="7"/>
  <c r="P752" i="7"/>
  <c r="P751" i="7"/>
  <c r="P749" i="7"/>
  <c r="P746" i="7"/>
  <c r="P745" i="7"/>
  <c r="P744" i="7"/>
  <c r="P743" i="7"/>
  <c r="P741" i="7"/>
  <c r="P740" i="7"/>
  <c r="P739" i="7"/>
  <c r="P738" i="7"/>
  <c r="P737" i="7"/>
  <c r="P736" i="7"/>
  <c r="P734" i="7"/>
  <c r="P700" i="7"/>
  <c r="P699" i="7"/>
  <c r="P698" i="7"/>
  <c r="P697" i="7"/>
  <c r="P695" i="7"/>
  <c r="P693" i="7"/>
  <c r="P692" i="7"/>
  <c r="P691" i="7"/>
  <c r="P690" i="7"/>
  <c r="P688" i="7"/>
  <c r="P654" i="7"/>
  <c r="P653" i="7"/>
  <c r="P652" i="7"/>
  <c r="P651" i="7"/>
  <c r="P649" i="7"/>
  <c r="P648" i="7"/>
  <c r="P647" i="7"/>
  <c r="P646" i="7"/>
  <c r="P645" i="7"/>
  <c r="P644" i="7"/>
  <c r="P642" i="7"/>
  <c r="P639" i="7"/>
  <c r="P638" i="7"/>
  <c r="P637" i="7"/>
  <c r="P636" i="7"/>
  <c r="P634" i="7"/>
  <c r="P633" i="7"/>
  <c r="P632" i="7"/>
  <c r="P631" i="7"/>
  <c r="P630" i="7"/>
  <c r="P629" i="7"/>
  <c r="P627" i="7"/>
  <c r="P622" i="7"/>
  <c r="P621" i="7"/>
  <c r="P620" i="7"/>
  <c r="P619" i="7"/>
  <c r="P618" i="7"/>
  <c r="P617" i="7"/>
  <c r="P616" i="7"/>
  <c r="P615" i="7"/>
  <c r="P613" i="7"/>
  <c r="P612" i="7"/>
  <c r="P610" i="7"/>
  <c r="P591" i="7"/>
  <c r="P590" i="7"/>
  <c r="P589" i="7"/>
  <c r="P588" i="7"/>
  <c r="P587" i="7"/>
  <c r="P586" i="7"/>
  <c r="P585" i="7"/>
  <c r="P584" i="7"/>
  <c r="P583" i="7"/>
  <c r="P582" i="7"/>
  <c r="P581" i="7"/>
  <c r="P579" i="7"/>
  <c r="P576" i="7"/>
  <c r="P575" i="7"/>
  <c r="P574" i="7"/>
  <c r="P573" i="7"/>
  <c r="P571" i="7"/>
  <c r="P570" i="7"/>
  <c r="P569" i="7"/>
  <c r="P568" i="7"/>
  <c r="P567" i="7"/>
  <c r="P566" i="7"/>
  <c r="P564" i="7"/>
  <c r="P546" i="7"/>
  <c r="P545" i="7"/>
  <c r="P544" i="7"/>
  <c r="P543" i="7"/>
  <c r="P541" i="7"/>
  <c r="P540" i="7"/>
  <c r="P539" i="7"/>
  <c r="P538" i="7"/>
  <c r="P537" i="7"/>
  <c r="P536" i="7"/>
  <c r="P534" i="7"/>
  <c r="P531" i="7"/>
  <c r="P530" i="7"/>
  <c r="P529" i="7"/>
  <c r="P528" i="7"/>
  <c r="P526" i="7"/>
  <c r="P525" i="7"/>
  <c r="P524" i="7"/>
  <c r="P523" i="7"/>
  <c r="P522" i="7"/>
  <c r="P521" i="7"/>
  <c r="P519" i="7"/>
  <c r="P516" i="7"/>
  <c r="P515" i="7"/>
  <c r="P514" i="7"/>
  <c r="P513" i="7"/>
  <c r="P512" i="7"/>
  <c r="P511" i="7"/>
  <c r="P510" i="7"/>
  <c r="P509" i="7"/>
  <c r="P508" i="7"/>
  <c r="P507" i="7"/>
  <c r="P506" i="7"/>
  <c r="P504" i="7"/>
  <c r="P501" i="7"/>
  <c r="P500" i="7"/>
  <c r="P499" i="7"/>
  <c r="P498" i="7"/>
  <c r="P496" i="7"/>
  <c r="P495" i="7"/>
  <c r="P494" i="7"/>
  <c r="P493" i="7"/>
  <c r="P492" i="7"/>
  <c r="P491" i="7"/>
  <c r="P489" i="7"/>
  <c r="P471" i="7"/>
  <c r="P470" i="7"/>
  <c r="P469" i="7"/>
  <c r="P468" i="7"/>
  <c r="P466" i="7"/>
  <c r="P465" i="7"/>
  <c r="P464" i="7"/>
  <c r="P463" i="7"/>
  <c r="P462" i="7"/>
  <c r="P461" i="7"/>
  <c r="P459" i="7"/>
  <c r="P424" i="7"/>
  <c r="P423" i="7"/>
  <c r="P422" i="7"/>
  <c r="P421" i="7"/>
  <c r="P419" i="7"/>
  <c r="P418" i="7"/>
  <c r="P417" i="7"/>
  <c r="P416" i="7"/>
  <c r="P415" i="7"/>
  <c r="P414" i="7"/>
  <c r="P412" i="7"/>
  <c r="P409" i="7"/>
  <c r="P408" i="7"/>
  <c r="P407" i="7"/>
  <c r="P406" i="7"/>
  <c r="P404" i="7"/>
  <c r="P403" i="7"/>
  <c r="P402" i="7"/>
  <c r="P401" i="7"/>
  <c r="P400" i="7"/>
  <c r="P399" i="7"/>
  <c r="P397" i="7"/>
  <c r="P394" i="7"/>
  <c r="P393" i="7"/>
  <c r="P392" i="7"/>
  <c r="P391" i="7"/>
  <c r="P389" i="7"/>
  <c r="P388" i="7"/>
  <c r="P387" i="7"/>
  <c r="P386" i="7"/>
  <c r="P385" i="7"/>
  <c r="P384" i="7"/>
  <c r="P382" i="7"/>
  <c r="P379" i="7"/>
  <c r="P378" i="7"/>
  <c r="P377" i="7"/>
  <c r="P376" i="7"/>
  <c r="P374" i="7"/>
  <c r="P373" i="7"/>
  <c r="P372" i="7"/>
  <c r="P371" i="7"/>
  <c r="P370" i="7"/>
  <c r="P369" i="7"/>
  <c r="P367" i="7"/>
  <c r="P349" i="7"/>
  <c r="P348" i="7"/>
  <c r="P347" i="7"/>
  <c r="P346" i="7"/>
  <c r="P344" i="7"/>
  <c r="P343" i="7"/>
  <c r="P342" i="7"/>
  <c r="P341" i="7"/>
  <c r="P340" i="7"/>
  <c r="P339" i="7"/>
  <c r="P337" i="7"/>
  <c r="P318" i="7"/>
  <c r="P317" i="7"/>
  <c r="P316" i="7"/>
  <c r="P315" i="7"/>
  <c r="P313" i="7"/>
  <c r="P312" i="7"/>
  <c r="P311" i="7"/>
  <c r="P310" i="7"/>
  <c r="P309" i="7"/>
  <c r="P308" i="7"/>
  <c r="P306" i="7"/>
  <c r="P272" i="7"/>
  <c r="P271" i="7"/>
  <c r="P270" i="7"/>
  <c r="P269" i="7"/>
  <c r="P267" i="7"/>
  <c r="P266" i="7"/>
  <c r="P265" i="7"/>
  <c r="P264" i="7"/>
  <c r="P263" i="7"/>
  <c r="P262" i="7"/>
  <c r="P260" i="7"/>
  <c r="P257" i="7"/>
  <c r="P256" i="7"/>
  <c r="P255" i="7"/>
  <c r="P254" i="7"/>
  <c r="P252" i="7"/>
  <c r="P251" i="7"/>
  <c r="P250" i="7"/>
  <c r="P248" i="7"/>
  <c r="P247" i="7"/>
  <c r="P245" i="7"/>
  <c r="P241" i="7"/>
  <c r="P240" i="7"/>
  <c r="P239" i="7"/>
  <c r="P238" i="7"/>
  <c r="P236" i="7"/>
  <c r="P235" i="7"/>
  <c r="P234" i="7"/>
  <c r="P233" i="7"/>
  <c r="P232" i="7"/>
  <c r="P231" i="7"/>
  <c r="P229" i="7"/>
  <c r="P225" i="7"/>
  <c r="P224" i="7"/>
  <c r="P223" i="7"/>
  <c r="P222" i="7"/>
  <c r="P221" i="7"/>
  <c r="P220" i="7"/>
  <c r="P219" i="7"/>
  <c r="P218" i="7"/>
  <c r="P217" i="7"/>
  <c r="P216" i="7"/>
  <c r="P215" i="7"/>
  <c r="P213" i="7"/>
  <c r="P150" i="7"/>
  <c r="P149" i="7"/>
  <c r="P148" i="7"/>
  <c r="P147" i="7"/>
  <c r="P145" i="7"/>
  <c r="P144" i="7"/>
  <c r="P143" i="7"/>
  <c r="P142" i="7"/>
  <c r="P141" i="7"/>
  <c r="P140" i="7"/>
  <c r="P138" i="7"/>
  <c r="P134" i="7"/>
  <c r="P133" i="7"/>
  <c r="P132" i="7"/>
  <c r="P131" i="7"/>
  <c r="P129" i="7"/>
  <c r="P128" i="7"/>
  <c r="P127" i="7"/>
  <c r="P126" i="7"/>
  <c r="P125" i="7"/>
  <c r="P124" i="7"/>
  <c r="P122" i="7"/>
  <c r="P118" i="7"/>
  <c r="P117" i="7"/>
  <c r="P116" i="7"/>
  <c r="P115" i="7"/>
  <c r="P114" i="7"/>
  <c r="P113" i="7"/>
  <c r="P112" i="7"/>
  <c r="P111" i="7"/>
  <c r="P110" i="7"/>
  <c r="P109" i="7"/>
  <c r="P108" i="7"/>
  <c r="P106" i="7"/>
  <c r="P102" i="7"/>
  <c r="P101" i="7"/>
  <c r="P100" i="7"/>
  <c r="P99" i="7"/>
  <c r="P97" i="7"/>
  <c r="P96" i="7"/>
  <c r="P95" i="7"/>
  <c r="P94" i="7"/>
  <c r="P93" i="7"/>
  <c r="P92" i="7"/>
  <c r="P90" i="7"/>
  <c r="P86" i="7"/>
  <c r="P85" i="7"/>
  <c r="P84" i="7"/>
  <c r="P83" i="7"/>
  <c r="P81" i="7"/>
  <c r="P80" i="7"/>
  <c r="P79" i="7"/>
  <c r="P78" i="7"/>
  <c r="P77" i="7"/>
  <c r="P76" i="7"/>
  <c r="P74" i="7"/>
  <c r="P55" i="7"/>
  <c r="P54" i="7"/>
  <c r="P53" i="7"/>
  <c r="P52" i="7"/>
  <c r="P50" i="7"/>
  <c r="P49" i="7"/>
  <c r="P48" i="7"/>
  <c r="P47" i="7"/>
  <c r="P46" i="7"/>
  <c r="P45" i="7"/>
  <c r="P43" i="7"/>
  <c r="P25" i="7"/>
  <c r="P24" i="7"/>
  <c r="P23" i="7"/>
  <c r="P22" i="7"/>
  <c r="P20" i="7"/>
  <c r="P19" i="7"/>
  <c r="P18" i="7"/>
  <c r="P16" i="7"/>
  <c r="P15" i="7"/>
  <c r="P13" i="7"/>
  <c r="D3016" i="7"/>
  <c r="P3014" i="7"/>
  <c r="P3003" i="7"/>
  <c r="P3017" i="7"/>
  <c r="H3018" i="7"/>
  <c r="P36" i="7" l="1"/>
  <c r="J82" i="7"/>
  <c r="J36" i="7"/>
  <c r="J460" i="7"/>
  <c r="J375" i="7"/>
  <c r="J1235" i="7"/>
  <c r="D1589" i="7"/>
  <c r="D1559" i="7"/>
  <c r="D1529" i="7"/>
  <c r="D1484" i="7"/>
  <c r="J1250" i="7"/>
  <c r="J2788" i="7"/>
  <c r="J1416" i="7"/>
  <c r="J535" i="7"/>
  <c r="K535" i="7" s="1"/>
  <c r="J2818" i="7"/>
  <c r="J383" i="7"/>
  <c r="D1220" i="7"/>
  <c r="J368" i="7"/>
  <c r="J1205" i="7"/>
  <c r="I1287" i="7"/>
  <c r="I1242" i="7"/>
  <c r="J2553" i="7"/>
  <c r="J2508" i="7"/>
  <c r="K1602" i="7"/>
  <c r="J1589" i="7"/>
  <c r="J1559" i="7"/>
  <c r="J1454" i="7"/>
  <c r="J1423" i="7"/>
  <c r="J986" i="7"/>
  <c r="J971" i="7"/>
  <c r="J941" i="7"/>
  <c r="J926" i="7"/>
  <c r="J910" i="7"/>
  <c r="J895" i="7"/>
  <c r="J879" i="7"/>
  <c r="J635" i="7"/>
  <c r="J572" i="7"/>
  <c r="J542" i="7"/>
  <c r="J2941" i="7"/>
  <c r="J2743" i="7"/>
  <c r="J2728" i="7"/>
  <c r="J2697" i="7"/>
  <c r="J1462" i="7"/>
  <c r="J1447" i="7"/>
  <c r="J261" i="7"/>
  <c r="J2063" i="7"/>
  <c r="J1310" i="7"/>
  <c r="J1107" i="7"/>
  <c r="J1077" i="7"/>
  <c r="J390" i="7"/>
  <c r="O1082" i="7"/>
  <c r="N1173" i="7"/>
  <c r="J1175" i="7"/>
  <c r="N2740" i="7"/>
  <c r="I368" i="7"/>
  <c r="I75" i="7"/>
  <c r="I2948" i="7"/>
  <c r="I2885" i="7"/>
  <c r="K2885" i="7" s="1"/>
  <c r="I2658" i="7"/>
  <c r="I2508" i="7"/>
  <c r="I2265" i="7"/>
  <c r="I2250" i="7"/>
  <c r="I2235" i="7"/>
  <c r="I2175" i="7"/>
  <c r="I1589" i="7"/>
  <c r="I1529" i="7"/>
  <c r="I1347" i="7"/>
  <c r="I1302" i="7"/>
  <c r="I1212" i="7"/>
  <c r="I1197" i="7"/>
  <c r="I1122" i="7"/>
  <c r="I1107" i="7"/>
  <c r="I1077" i="7"/>
  <c r="I1032" i="7"/>
  <c r="I635" i="7"/>
  <c r="I572" i="7"/>
  <c r="I497" i="7"/>
  <c r="I482" i="7"/>
  <c r="I467" i="7"/>
  <c r="I435" i="7"/>
  <c r="I268" i="7"/>
  <c r="I82" i="7"/>
  <c r="I2818" i="7"/>
  <c r="I2788" i="7"/>
  <c r="I2743" i="7"/>
  <c r="I2728" i="7"/>
  <c r="G2243" i="7"/>
  <c r="I1462" i="7"/>
  <c r="I1416" i="7"/>
  <c r="I1400" i="7"/>
  <c r="I611" i="7"/>
  <c r="I520" i="7"/>
  <c r="I460" i="7"/>
  <c r="I44" i="7"/>
  <c r="E1173" i="7"/>
  <c r="I1175" i="7"/>
  <c r="K1175" i="7" s="1"/>
  <c r="G2115" i="7"/>
  <c r="P1432" i="7"/>
  <c r="G1010" i="7"/>
  <c r="P847" i="7"/>
  <c r="O1218" i="7"/>
  <c r="G237" i="7"/>
  <c r="P206" i="7"/>
  <c r="D1227" i="7"/>
  <c r="D1212" i="7"/>
  <c r="D1197" i="7"/>
  <c r="P1197" i="7" s="1"/>
  <c r="D1122" i="7"/>
  <c r="P1062" i="7"/>
  <c r="D879" i="7"/>
  <c r="D635" i="7"/>
  <c r="D572" i="7"/>
  <c r="D542" i="7"/>
  <c r="D520" i="7"/>
  <c r="D435" i="7"/>
  <c r="D895" i="7"/>
  <c r="D1077" i="7"/>
  <c r="D1295" i="7"/>
  <c r="D1302" i="7"/>
  <c r="D1310" i="7"/>
  <c r="P1310" i="7" s="1"/>
  <c r="D1347" i="7"/>
  <c r="D1595" i="7"/>
  <c r="D1423" i="7"/>
  <c r="D696" i="7"/>
  <c r="D680" i="7"/>
  <c r="D497" i="7"/>
  <c r="D482" i="7"/>
  <c r="D467" i="7"/>
  <c r="D375" i="7"/>
  <c r="D82" i="7"/>
  <c r="D21" i="7"/>
  <c r="P21" i="7" s="1"/>
  <c r="D1416" i="7"/>
  <c r="D611" i="7"/>
  <c r="P611" i="7" s="1"/>
  <c r="D460" i="7"/>
  <c r="D383" i="7"/>
  <c r="D261" i="7"/>
  <c r="P261" i="7" s="1"/>
  <c r="D44" i="7"/>
  <c r="P44" i="7" s="1"/>
  <c r="D146" i="7"/>
  <c r="P146" i="7" s="1"/>
  <c r="H227" i="7"/>
  <c r="H226" i="7" s="1"/>
  <c r="G1310" i="7"/>
  <c r="K268" i="7"/>
  <c r="K44" i="7"/>
  <c r="K1250" i="7"/>
  <c r="G1574" i="7"/>
  <c r="G1407" i="7"/>
  <c r="P1017" i="7"/>
  <c r="E609" i="7"/>
  <c r="G107" i="7"/>
  <c r="E1098" i="7"/>
  <c r="K2978" i="7"/>
  <c r="G2093" i="7"/>
  <c r="G1092" i="7"/>
  <c r="K1092" i="7"/>
  <c r="N2181" i="7"/>
  <c r="N2180" i="7" s="1"/>
  <c r="G565" i="7"/>
  <c r="O490" i="7"/>
  <c r="P497" i="7"/>
  <c r="P467" i="7"/>
  <c r="D2138" i="7"/>
  <c r="L2136" i="7"/>
  <c r="D2136" i="7" s="1"/>
  <c r="K1514" i="7"/>
  <c r="G2643" i="7"/>
  <c r="G934" i="7"/>
  <c r="G1287" i="7"/>
  <c r="O1107" i="7"/>
  <c r="G1107" i="7"/>
  <c r="G1077" i="7"/>
  <c r="G1100" i="7"/>
  <c r="G2508" i="7"/>
  <c r="K832" i="7"/>
  <c r="O1137" i="7"/>
  <c r="G51" i="7"/>
  <c r="F411" i="7"/>
  <c r="J411" i="7" s="1"/>
  <c r="G413" i="7"/>
  <c r="O2145" i="7"/>
  <c r="G847" i="7"/>
  <c r="G2621" i="7"/>
  <c r="P2978" i="7"/>
  <c r="G2855" i="7"/>
  <c r="E411" i="7"/>
  <c r="I411" i="7" s="1"/>
  <c r="P460" i="7"/>
  <c r="P1469" i="7"/>
  <c r="P1529" i="7"/>
  <c r="G535" i="7"/>
  <c r="G405" i="7"/>
  <c r="G268" i="7"/>
  <c r="G261" i="7"/>
  <c r="K2643" i="7"/>
  <c r="O2658" i="7"/>
  <c r="P2643" i="7"/>
  <c r="P2628" i="7"/>
  <c r="P2168" i="7"/>
  <c r="E1550" i="7"/>
  <c r="P949" i="7"/>
  <c r="P643" i="7"/>
  <c r="G643" i="7"/>
  <c r="P420" i="7"/>
  <c r="P572" i="7"/>
  <c r="P542" i="7"/>
  <c r="P520" i="7"/>
  <c r="G1602" i="7"/>
  <c r="H411" i="7"/>
  <c r="D411" i="7" s="1"/>
  <c r="P413" i="7"/>
  <c r="K2704" i="7"/>
  <c r="G772" i="7"/>
  <c r="P2704" i="7"/>
  <c r="G2628" i="7"/>
  <c r="G2704" i="7"/>
  <c r="D2658" i="7"/>
  <c r="P2658" i="7" s="1"/>
  <c r="D2546" i="7"/>
  <c r="P2546" i="7" s="1"/>
  <c r="O2788" i="7"/>
  <c r="O2265" i="7"/>
  <c r="P673" i="7"/>
  <c r="P2258" i="7"/>
  <c r="O910" i="7"/>
  <c r="P2855" i="7"/>
  <c r="P1559" i="7"/>
  <c r="K1212" i="7"/>
  <c r="K2583" i="7"/>
  <c r="K237" i="7"/>
  <c r="G1439" i="7"/>
  <c r="P1595" i="7"/>
  <c r="E533" i="7"/>
  <c r="K253" i="7"/>
  <c r="G253" i="7"/>
  <c r="G443" i="7"/>
  <c r="O1469" i="7"/>
  <c r="G1280" i="7"/>
  <c r="G765" i="7"/>
  <c r="G2697" i="7"/>
  <c r="G2168" i="7"/>
  <c r="G1400" i="7"/>
  <c r="G1130" i="7"/>
  <c r="G1040" i="7"/>
  <c r="P2885" i="7"/>
  <c r="G2848" i="7"/>
  <c r="G2840" i="7"/>
  <c r="G2795" i="7"/>
  <c r="P2145" i="7"/>
  <c r="P2130" i="7"/>
  <c r="O1272" i="7"/>
  <c r="G1272" i="7"/>
  <c r="G1137" i="7"/>
  <c r="G1070" i="7"/>
  <c r="G795" i="7"/>
  <c r="G735" i="7"/>
  <c r="G587" i="7"/>
  <c r="G2523" i="7"/>
  <c r="P1" i="7"/>
  <c r="O977" i="7"/>
  <c r="P199" i="7"/>
  <c r="G206" i="7"/>
  <c r="G428" i="7"/>
  <c r="G435" i="7"/>
  <c r="G673" i="7"/>
  <c r="G680" i="7"/>
  <c r="O2258" i="7"/>
  <c r="F366" i="7"/>
  <c r="J366" i="7" s="1"/>
  <c r="G750" i="7"/>
  <c r="D2553" i="7"/>
  <c r="P2553" i="7" s="1"/>
  <c r="K1227" i="7"/>
  <c r="O1287" i="7"/>
  <c r="O1242" i="7"/>
  <c r="K772" i="7"/>
  <c r="G345" i="7"/>
  <c r="M1445" i="7"/>
  <c r="O1445" i="7" s="1"/>
  <c r="F2543" i="7"/>
  <c r="J2543" i="7" s="1"/>
  <c r="G964" i="7"/>
  <c r="G1469" i="7"/>
  <c r="G1047" i="7"/>
  <c r="G611" i="7"/>
  <c r="F488" i="7"/>
  <c r="F487" i="7" s="1"/>
  <c r="G460" i="7"/>
  <c r="F2226" i="7"/>
  <c r="F2225" i="7" s="1"/>
  <c r="G2213" i="7"/>
  <c r="F2181" i="7"/>
  <c r="F2180" i="7" s="1"/>
  <c r="F2135" i="7"/>
  <c r="F2106" i="7"/>
  <c r="F2105" i="7" s="1"/>
  <c r="G2078" i="7"/>
  <c r="G91" i="7"/>
  <c r="F1278" i="7"/>
  <c r="G1278" i="7" s="1"/>
  <c r="F1188" i="7"/>
  <c r="F1187" i="7" s="1"/>
  <c r="F1173" i="7"/>
  <c r="F1098" i="7"/>
  <c r="J1098" i="7" s="1"/>
  <c r="F1008" i="7"/>
  <c r="F1007" i="7" s="1"/>
  <c r="F977" i="7"/>
  <c r="F976" i="7" s="1"/>
  <c r="F748" i="7"/>
  <c r="G748" i="7" s="1"/>
  <c r="F733" i="7"/>
  <c r="F533" i="7"/>
  <c r="J533" i="7" s="1"/>
  <c r="F396" i="7"/>
  <c r="G1008" i="7"/>
  <c r="M2241" i="7"/>
  <c r="M2240" i="7" s="1"/>
  <c r="M2226" i="7"/>
  <c r="M2225" i="7" s="1"/>
  <c r="M2181" i="7"/>
  <c r="M2180" i="7" s="1"/>
  <c r="M2135" i="7"/>
  <c r="M2121" i="7"/>
  <c r="M2120" i="7" s="1"/>
  <c r="O2130" i="7"/>
  <c r="M2106" i="7"/>
  <c r="M2105" i="7" s="1"/>
  <c r="M2076" i="7"/>
  <c r="M2075" i="7" s="1"/>
  <c r="M1550" i="7"/>
  <c r="M1278" i="7"/>
  <c r="M1277" i="7" s="1"/>
  <c r="M1233" i="7"/>
  <c r="M1188" i="7"/>
  <c r="O1188" i="7" s="1"/>
  <c r="M1173" i="7"/>
  <c r="M748" i="7"/>
  <c r="M733" i="7"/>
  <c r="M732" i="7" s="1"/>
  <c r="O742" i="7"/>
  <c r="M488" i="7"/>
  <c r="O488" i="7" s="1"/>
  <c r="M396" i="7"/>
  <c r="O261" i="7"/>
  <c r="O268" i="7"/>
  <c r="P2840" i="7"/>
  <c r="G2765" i="7"/>
  <c r="G2758" i="7"/>
  <c r="G2750" i="7"/>
  <c r="P2666" i="7"/>
  <c r="G2516" i="7"/>
  <c r="G2273" i="7"/>
  <c r="G1537" i="7"/>
  <c r="P1047" i="7"/>
  <c r="G979" i="7"/>
  <c r="G802" i="7"/>
  <c r="P772" i="7"/>
  <c r="O680" i="7"/>
  <c r="G398" i="7"/>
  <c r="G307" i="7"/>
  <c r="P253" i="7"/>
  <c r="G139" i="7"/>
  <c r="G2220" i="7"/>
  <c r="D2508" i="7"/>
  <c r="P2508" i="7" s="1"/>
  <c r="D2697" i="7"/>
  <c r="P2697" i="7" s="1"/>
  <c r="O1595" i="7"/>
  <c r="O405" i="7"/>
  <c r="O428" i="7"/>
  <c r="G1265" i="7"/>
  <c r="P1484" i="7"/>
  <c r="P1347" i="7"/>
  <c r="P1302" i="7"/>
  <c r="P1227" i="7"/>
  <c r="P1212" i="7"/>
  <c r="P1077" i="7"/>
  <c r="P895" i="7"/>
  <c r="P879" i="7"/>
  <c r="N10" i="7"/>
  <c r="D2583" i="7"/>
  <c r="P2583" i="7" s="1"/>
  <c r="P383" i="7"/>
  <c r="P1137" i="7"/>
  <c r="D2205" i="7"/>
  <c r="P2205" i="7" s="1"/>
  <c r="D2190" i="7"/>
  <c r="P2190" i="7" s="1"/>
  <c r="D2175" i="7"/>
  <c r="P2175" i="7" s="1"/>
  <c r="P1295" i="7"/>
  <c r="G1340" i="7"/>
  <c r="K2523" i="7"/>
  <c r="F1293" i="7"/>
  <c r="F1292" i="7" s="1"/>
  <c r="G903" i="7"/>
  <c r="D2948" i="7"/>
  <c r="P2948" i="7" s="1"/>
  <c r="P2795" i="7"/>
  <c r="P1122" i="7"/>
  <c r="P375" i="7"/>
  <c r="P345" i="7"/>
  <c r="D2831" i="7"/>
  <c r="G2885" i="7"/>
  <c r="K51" i="7"/>
  <c r="F1593" i="7"/>
  <c r="N2121" i="7"/>
  <c r="N2120" i="7" s="1"/>
  <c r="N2076" i="7"/>
  <c r="N2075" i="7" s="1"/>
  <c r="N733" i="7"/>
  <c r="G2138" i="7"/>
  <c r="P2894" i="7"/>
  <c r="G2894" i="7"/>
  <c r="P2735" i="7"/>
  <c r="G2735" i="7"/>
  <c r="D2160" i="7"/>
  <c r="P2160" i="7" s="1"/>
  <c r="G1507" i="7"/>
  <c r="G1002" i="7"/>
  <c r="G840" i="7"/>
  <c r="G580" i="7"/>
  <c r="D2773" i="7"/>
  <c r="P2773" i="7" s="1"/>
  <c r="L1398" i="7"/>
  <c r="D1398" i="7" s="1"/>
  <c r="P1400" i="7"/>
  <c r="D2265" i="7"/>
  <c r="P2265" i="7" s="1"/>
  <c r="D2250" i="7"/>
  <c r="P2250" i="7" s="1"/>
  <c r="D2100" i="7"/>
  <c r="P2100" i="7" s="1"/>
  <c r="D2070" i="7"/>
  <c r="P2070" i="7" s="1"/>
  <c r="P1589" i="7"/>
  <c r="P1423" i="7"/>
  <c r="P696" i="7"/>
  <c r="P680" i="7"/>
  <c r="P650" i="7"/>
  <c r="P635" i="7"/>
  <c r="P450" i="7"/>
  <c r="P435" i="7"/>
  <c r="P268" i="7"/>
  <c r="P82" i="7"/>
  <c r="D2941" i="7"/>
  <c r="P2941" i="7" s="1"/>
  <c r="D2925" i="7"/>
  <c r="P2925" i="7" s="1"/>
  <c r="D2818" i="7"/>
  <c r="P2818" i="7" s="1"/>
  <c r="D2788" i="7"/>
  <c r="P2788" i="7" s="1"/>
  <c r="P2758" i="7"/>
  <c r="D2743" i="7"/>
  <c r="P2743" i="7" s="1"/>
  <c r="D2728" i="7"/>
  <c r="P2728" i="7" s="1"/>
  <c r="D2093" i="7"/>
  <c r="P2093" i="7" s="1"/>
  <c r="P1416" i="7"/>
  <c r="M976" i="7"/>
  <c r="G123" i="7"/>
  <c r="O1250" i="7"/>
  <c r="K903" i="7"/>
  <c r="P443" i="7"/>
  <c r="F2467" i="7"/>
  <c r="J2467" i="7" s="1"/>
  <c r="E2467" i="7"/>
  <c r="I2467" i="7" s="1"/>
  <c r="G1055" i="7"/>
  <c r="G490" i="7"/>
  <c r="G221" i="7"/>
  <c r="M2830" i="7"/>
  <c r="M2695" i="7"/>
  <c r="M2091" i="7"/>
  <c r="M2061" i="7"/>
  <c r="M2060" i="7" s="1"/>
  <c r="M1593" i="7"/>
  <c r="M1398" i="7"/>
  <c r="M1308" i="7"/>
  <c r="M1293" i="7"/>
  <c r="M1292" i="7" s="1"/>
  <c r="M1248" i="7"/>
  <c r="M609" i="7"/>
  <c r="M518" i="7"/>
  <c r="M458" i="7"/>
  <c r="M259" i="7"/>
  <c r="M42" i="7"/>
  <c r="N1278" i="7"/>
  <c r="G2978" i="7"/>
  <c r="G1227" i="7"/>
  <c r="G1212" i="7"/>
  <c r="G383" i="7"/>
  <c r="O1212" i="7"/>
  <c r="O390" i="7"/>
  <c r="O375" i="7"/>
  <c r="G390" i="7"/>
  <c r="G1197" i="7"/>
  <c r="O1220" i="7"/>
  <c r="O368" i="7"/>
  <c r="K221" i="7"/>
  <c r="P1492" i="7"/>
  <c r="P1002" i="7"/>
  <c r="P2673" i="7"/>
  <c r="G2501" i="7"/>
  <c r="O2697" i="7"/>
  <c r="G2576" i="7"/>
  <c r="O1265" i="7"/>
  <c r="O979" i="7"/>
  <c r="F73" i="7"/>
  <c r="F1398" i="7"/>
  <c r="N2241" i="7"/>
  <c r="N2240" i="7" s="1"/>
  <c r="O2078" i="7"/>
  <c r="E2181" i="7"/>
  <c r="E2180" i="7" s="1"/>
  <c r="E2076" i="7"/>
  <c r="E2075" i="7" s="1"/>
  <c r="E2196" i="7"/>
  <c r="E2195" i="7" s="1"/>
  <c r="E2211" i="7"/>
  <c r="E2210" i="7" s="1"/>
  <c r="E2135" i="7"/>
  <c r="E2106" i="7"/>
  <c r="E366" i="7"/>
  <c r="I366" i="7" s="1"/>
  <c r="E73" i="7"/>
  <c r="I73" i="7" s="1"/>
  <c r="E2241" i="7"/>
  <c r="E2240" i="7" s="1"/>
  <c r="E2226" i="7"/>
  <c r="K199" i="7"/>
  <c r="O1190" i="7"/>
  <c r="G757" i="7"/>
  <c r="M2255" i="7"/>
  <c r="N1217" i="7"/>
  <c r="O1010" i="7"/>
  <c r="O926" i="7"/>
  <c r="P2531" i="7"/>
  <c r="H2529" i="7"/>
  <c r="D2529" i="7" s="1"/>
  <c r="G995" i="7"/>
  <c r="D926" i="7"/>
  <c r="G550" i="7"/>
  <c r="G628" i="7"/>
  <c r="P934" i="7"/>
  <c r="G1025" i="7"/>
  <c r="G1175" i="7"/>
  <c r="G2085" i="7"/>
  <c r="P2085" i="7"/>
  <c r="O44" i="7"/>
  <c r="O735" i="7"/>
  <c r="O1235" i="7"/>
  <c r="O1295" i="7"/>
  <c r="P596" i="7"/>
  <c r="F917" i="7"/>
  <c r="J917" i="7" s="1"/>
  <c r="F1218" i="7"/>
  <c r="J1218" i="7" s="1"/>
  <c r="E1218" i="7"/>
  <c r="I1218" i="7" s="1"/>
  <c r="G2265" i="7"/>
  <c r="P2039" i="7"/>
  <c r="P1340" i="7"/>
  <c r="F197" i="7"/>
  <c r="J197" i="7" s="1"/>
  <c r="F1203" i="7"/>
  <c r="J1203" i="7" s="1"/>
  <c r="E1233" i="7"/>
  <c r="I1233" i="7" s="1"/>
  <c r="E1203" i="7"/>
  <c r="I1203" i="7" s="1"/>
  <c r="M2150" i="7"/>
  <c r="G603" i="7"/>
  <c r="G482" i="7"/>
  <c r="G29" i="7"/>
  <c r="F2711" i="7"/>
  <c r="J2711" i="7" s="1"/>
  <c r="N2091" i="7"/>
  <c r="F609" i="7"/>
  <c r="N73" i="7"/>
  <c r="F458" i="7"/>
  <c r="F2695" i="7"/>
  <c r="F2061" i="7"/>
  <c r="N1233" i="7"/>
  <c r="F1233" i="7"/>
  <c r="F518" i="7"/>
  <c r="N1008" i="7"/>
  <c r="M1098" i="7"/>
  <c r="M1008" i="7"/>
  <c r="O2831" i="7"/>
  <c r="O2243" i="7"/>
  <c r="M1459" i="7"/>
  <c r="O398" i="7"/>
  <c r="O383" i="7"/>
  <c r="P1220" i="7"/>
  <c r="F2558" i="7"/>
  <c r="J2558" i="7" s="1"/>
  <c r="P557" i="7"/>
  <c r="P2516" i="7"/>
  <c r="P2485" i="7"/>
  <c r="N365" i="7"/>
  <c r="G2485" i="7"/>
  <c r="G2636" i="7"/>
  <c r="G527" i="7"/>
  <c r="G420" i="7"/>
  <c r="G214" i="7"/>
  <c r="L2740" i="7"/>
  <c r="K934" i="7"/>
  <c r="O2948" i="7"/>
  <c r="O2235" i="7"/>
  <c r="G36" i="7"/>
  <c r="O426" i="7"/>
  <c r="G1347" i="7"/>
  <c r="O1347" i="7"/>
  <c r="G1190" i="7"/>
  <c r="O36" i="7"/>
  <c r="G1477" i="7"/>
  <c r="N425" i="7"/>
  <c r="P2765" i="7"/>
  <c r="K596" i="7"/>
  <c r="G596" i="7"/>
  <c r="P29" i="7"/>
  <c r="N2938" i="7"/>
  <c r="G2666" i="7"/>
  <c r="G2198" i="7"/>
  <c r="O26" i="7"/>
  <c r="P2901" i="7"/>
  <c r="P2613" i="7"/>
  <c r="P1873" i="7"/>
  <c r="P1032" i="7"/>
  <c r="P603" i="7"/>
  <c r="P51" i="7"/>
  <c r="M72" i="7"/>
  <c r="N487" i="7"/>
  <c r="M2938" i="7"/>
  <c r="O1460" i="7"/>
  <c r="K98" i="7"/>
  <c r="G338" i="7"/>
  <c r="G246" i="7"/>
  <c r="H1579" i="7"/>
  <c r="D1579" i="7" s="1"/>
  <c r="L1429" i="7"/>
  <c r="D1429" i="7" s="1"/>
  <c r="P1439" i="7"/>
  <c r="L2241" i="7"/>
  <c r="D2241" i="7" s="1"/>
  <c r="P2243" i="7"/>
  <c r="L1444" i="7"/>
  <c r="D1444" i="7" s="1"/>
  <c r="P1447" i="7"/>
  <c r="P1678" i="7"/>
  <c r="D986" i="7"/>
  <c r="P986" i="7" s="1"/>
  <c r="D971" i="7"/>
  <c r="P971" i="7" s="1"/>
  <c r="D941" i="7"/>
  <c r="P941" i="7" s="1"/>
  <c r="D910" i="7"/>
  <c r="P910" i="7" s="1"/>
  <c r="H2939" i="7"/>
  <c r="D2939" i="7" s="1"/>
  <c r="P1522" i="7"/>
  <c r="L1459" i="7"/>
  <c r="D1459" i="7" s="1"/>
  <c r="P1462" i="7"/>
  <c r="H1414" i="7"/>
  <c r="D1414" i="7" s="1"/>
  <c r="K2963" i="7"/>
  <c r="G2963" i="7"/>
  <c r="G2477" i="7"/>
  <c r="G1317" i="7"/>
  <c r="G977" i="7"/>
  <c r="P98" i="7"/>
  <c r="O1100" i="7"/>
  <c r="G14" i="7"/>
  <c r="L258" i="7"/>
  <c r="L242" i="7" s="1"/>
  <c r="F1248" i="7"/>
  <c r="E917" i="7"/>
  <c r="I917" i="7" s="1"/>
  <c r="G2713" i="7"/>
  <c r="G2651" i="7"/>
  <c r="H365" i="7"/>
  <c r="E395" i="7"/>
  <c r="M1202" i="7"/>
  <c r="K2613" i="7"/>
  <c r="K557" i="7"/>
  <c r="G2153" i="7"/>
  <c r="K2153" i="7"/>
  <c r="G1595" i="7"/>
  <c r="G1567" i="7"/>
  <c r="G1295" i="7"/>
  <c r="K2932" i="7"/>
  <c r="O2195" i="7"/>
  <c r="G2100" i="7"/>
  <c r="N1308" i="7"/>
  <c r="N259" i="7"/>
  <c r="G520" i="7"/>
  <c r="N2922" i="7"/>
  <c r="G2971" i="7"/>
  <c r="G742" i="7"/>
  <c r="K527" i="7"/>
  <c r="G475" i="7"/>
  <c r="G98" i="7"/>
  <c r="O2213" i="7"/>
  <c r="O1552" i="7"/>
  <c r="M1217" i="7"/>
  <c r="M380" i="7"/>
  <c r="G2205" i="7"/>
  <c r="O2205" i="7"/>
  <c r="N1459" i="7"/>
  <c r="E1277" i="7"/>
  <c r="G832" i="7"/>
  <c r="G557" i="7"/>
  <c r="F548" i="7"/>
  <c r="J548" i="7" s="1"/>
  <c r="E594" i="7"/>
  <c r="I594" i="7" s="1"/>
  <c r="G2145" i="7"/>
  <c r="G941" i="7"/>
  <c r="N2726" i="7"/>
  <c r="G44" i="7"/>
  <c r="G199" i="7"/>
  <c r="G1250" i="7"/>
  <c r="G2123" i="7"/>
  <c r="G2228" i="7"/>
  <c r="E947" i="7"/>
  <c r="G947" i="7" s="1"/>
  <c r="P956" i="7"/>
  <c r="G956" i="7"/>
  <c r="G1235" i="7"/>
  <c r="G2108" i="7"/>
  <c r="G2825" i="7"/>
  <c r="O2138" i="7"/>
  <c r="O2115" i="7"/>
  <c r="O1280" i="7"/>
  <c r="O1175" i="7"/>
  <c r="O750" i="7"/>
  <c r="O757" i="7"/>
  <c r="O520" i="7"/>
  <c r="F105" i="7"/>
  <c r="F2892" i="7"/>
  <c r="J2892" i="7" s="1"/>
  <c r="F2831" i="7"/>
  <c r="J2831" i="7" s="1"/>
  <c r="F2801" i="7"/>
  <c r="J2801" i="7" s="1"/>
  <c r="F2771" i="7"/>
  <c r="J2771" i="7" s="1"/>
  <c r="F2664" i="7"/>
  <c r="J2664" i="7" s="1"/>
  <c r="F2634" i="7"/>
  <c r="J2634" i="7" s="1"/>
  <c r="F2604" i="7"/>
  <c r="J2604" i="7" s="1"/>
  <c r="F2529" i="7"/>
  <c r="J2529" i="7" s="1"/>
  <c r="F2196" i="7"/>
  <c r="F1580" i="7"/>
  <c r="J1580" i="7" s="1"/>
  <c r="F1429" i="7"/>
  <c r="F962" i="7"/>
  <c r="J962" i="7" s="1"/>
  <c r="F870" i="7"/>
  <c r="J870" i="7" s="1"/>
  <c r="F778" i="7"/>
  <c r="J778" i="7" s="1"/>
  <c r="F671" i="7"/>
  <c r="J671" i="7" s="1"/>
  <c r="F641" i="7"/>
  <c r="J641" i="7" s="1"/>
  <c r="F594" i="7"/>
  <c r="J594" i="7" s="1"/>
  <c r="F563" i="7"/>
  <c r="J563" i="7" s="1"/>
  <c r="F473" i="7"/>
  <c r="J473" i="7" s="1"/>
  <c r="F441" i="7"/>
  <c r="J441" i="7" s="1"/>
  <c r="F426" i="7"/>
  <c r="J426" i="7" s="1"/>
  <c r="F305" i="7"/>
  <c r="J305" i="7" s="1"/>
  <c r="F228" i="7"/>
  <c r="J228" i="7" s="1"/>
  <c r="F137" i="7"/>
  <c r="J137" i="7" s="1"/>
  <c r="F89" i="7"/>
  <c r="J89" i="7" s="1"/>
  <c r="F27" i="7"/>
  <c r="J27" i="7" s="1"/>
  <c r="F932" i="7"/>
  <c r="J932" i="7" s="1"/>
  <c r="F2954" i="7"/>
  <c r="J2954" i="7" s="1"/>
  <c r="F1053" i="7"/>
  <c r="J1053" i="7" s="1"/>
  <c r="F2256" i="7"/>
  <c r="J2256" i="7" s="1"/>
  <c r="M425" i="7"/>
  <c r="F2969" i="7"/>
  <c r="J2969" i="7" s="1"/>
  <c r="F2939" i="7"/>
  <c r="J2939" i="7" s="1"/>
  <c r="F2786" i="7"/>
  <c r="J2786" i="7" s="1"/>
  <c r="F2756" i="7"/>
  <c r="J2756" i="7" s="1"/>
  <c r="F2741" i="7"/>
  <c r="J2741" i="7" s="1"/>
  <c r="F2574" i="7"/>
  <c r="J2574" i="7" s="1"/>
  <c r="F2499" i="7"/>
  <c r="J2499" i="7" s="1"/>
  <c r="F2271" i="7"/>
  <c r="J2271" i="7" s="1"/>
  <c r="F2166" i="7"/>
  <c r="J2166" i="7" s="1"/>
  <c r="K2168" i="7"/>
  <c r="F1565" i="7"/>
  <c r="J1565" i="7" s="1"/>
  <c r="F1520" i="7"/>
  <c r="J1520" i="7" s="1"/>
  <c r="F1460" i="7"/>
  <c r="J1460" i="7" s="1"/>
  <c r="F1445" i="7"/>
  <c r="J1445" i="7" s="1"/>
  <c r="F1414" i="7"/>
  <c r="J1414" i="7" s="1"/>
  <c r="F1338" i="7"/>
  <c r="J1338" i="7" s="1"/>
  <c r="F886" i="7"/>
  <c r="J886" i="7" s="1"/>
  <c r="F838" i="7"/>
  <c r="J838" i="7" s="1"/>
  <c r="F793" i="7"/>
  <c r="J793" i="7" s="1"/>
  <c r="F763" i="7"/>
  <c r="J763" i="7" s="1"/>
  <c r="F578" i="7"/>
  <c r="J578" i="7" s="1"/>
  <c r="F503" i="7"/>
  <c r="J503" i="7" s="1"/>
  <c r="F336" i="7"/>
  <c r="J336" i="7" s="1"/>
  <c r="F244" i="7"/>
  <c r="J244" i="7" s="1"/>
  <c r="F212" i="7"/>
  <c r="J212" i="7" s="1"/>
  <c r="F121" i="7"/>
  <c r="J121" i="7" s="1"/>
  <c r="F12" i="7"/>
  <c r="J12" i="7" s="1"/>
  <c r="K1062" i="7"/>
  <c r="N1293" i="7"/>
  <c r="J1293" i="7" s="1"/>
  <c r="N1248" i="7"/>
  <c r="J1248" i="7" s="1"/>
  <c r="N1593" i="7"/>
  <c r="J1593" i="7" s="1"/>
  <c r="F1475" i="7"/>
  <c r="J1475" i="7" s="1"/>
  <c r="N381" i="7"/>
  <c r="N3004" i="7"/>
  <c r="O611" i="7"/>
  <c r="N609" i="7"/>
  <c r="J609" i="7" s="1"/>
  <c r="N518" i="7"/>
  <c r="J518" i="7" s="1"/>
  <c r="N458" i="7"/>
  <c r="J458" i="7" s="1"/>
  <c r="N2830" i="7"/>
  <c r="N2695" i="7"/>
  <c r="J2695" i="7" s="1"/>
  <c r="F42" i="7"/>
  <c r="J42" i="7" s="1"/>
  <c r="F2483" i="7"/>
  <c r="J2483" i="7" s="1"/>
  <c r="F259" i="7"/>
  <c r="F993" i="7"/>
  <c r="J993" i="7" s="1"/>
  <c r="F626" i="7"/>
  <c r="J626" i="7" s="1"/>
  <c r="F2923" i="7"/>
  <c r="J2923" i="7" s="1"/>
  <c r="F2091" i="7"/>
  <c r="F2241" i="7"/>
  <c r="F2211" i="7"/>
  <c r="F2076" i="7"/>
  <c r="F1550" i="7"/>
  <c r="F1308" i="7"/>
  <c r="F1263" i="7"/>
  <c r="F1038" i="7"/>
  <c r="J1038" i="7" s="1"/>
  <c r="N748" i="7"/>
  <c r="F2121" i="7"/>
  <c r="L2938" i="7"/>
  <c r="L1292" i="7"/>
  <c r="H1067" i="7"/>
  <c r="D1067" i="7" s="1"/>
  <c r="O1439" i="7"/>
  <c r="K2735" i="7"/>
  <c r="K2492" i="7"/>
  <c r="K2160" i="7"/>
  <c r="K1047" i="7"/>
  <c r="G2932" i="7"/>
  <c r="O2228" i="7"/>
  <c r="O2085" i="7"/>
  <c r="N2255" i="7"/>
  <c r="O2256" i="7"/>
  <c r="E2256" i="7"/>
  <c r="I2256" i="7" s="1"/>
  <c r="E2121" i="7"/>
  <c r="K2628" i="7"/>
  <c r="E2969" i="7"/>
  <c r="I2969" i="7" s="1"/>
  <c r="M2923" i="7"/>
  <c r="E2892" i="7"/>
  <c r="I2892" i="7" s="1"/>
  <c r="E2846" i="7"/>
  <c r="I2846" i="7" s="1"/>
  <c r="E2831" i="7"/>
  <c r="I2831" i="7" s="1"/>
  <c r="K2833" i="7"/>
  <c r="E2801" i="7"/>
  <c r="I2801" i="7" s="1"/>
  <c r="E2771" i="7"/>
  <c r="I2771" i="7" s="1"/>
  <c r="K2773" i="7"/>
  <c r="E2664" i="7"/>
  <c r="I2664" i="7" s="1"/>
  <c r="E2634" i="7"/>
  <c r="I2634" i="7" s="1"/>
  <c r="E2604" i="7"/>
  <c r="I2604" i="7" s="1"/>
  <c r="E2529" i="7"/>
  <c r="I2529" i="7" s="1"/>
  <c r="E2514" i="7"/>
  <c r="I2514" i="7" s="1"/>
  <c r="E1593" i="7"/>
  <c r="I1593" i="7" s="1"/>
  <c r="E1565" i="7"/>
  <c r="I1565" i="7" s="1"/>
  <c r="E1520" i="7"/>
  <c r="I1520" i="7" s="1"/>
  <c r="K1522" i="7"/>
  <c r="E1475" i="7"/>
  <c r="I1475" i="7" s="1"/>
  <c r="E1460" i="7"/>
  <c r="I1460" i="7" s="1"/>
  <c r="E1414" i="7"/>
  <c r="I1414" i="7" s="1"/>
  <c r="E1398" i="7"/>
  <c r="I1398" i="7" s="1"/>
  <c r="E1338" i="7"/>
  <c r="I1338" i="7" s="1"/>
  <c r="E1308" i="7"/>
  <c r="I1308" i="7" s="1"/>
  <c r="E1293" i="7"/>
  <c r="I1293" i="7" s="1"/>
  <c r="E1083" i="7"/>
  <c r="I1083" i="7" s="1"/>
  <c r="E1053" i="7"/>
  <c r="I1053" i="7" s="1"/>
  <c r="E1023" i="7"/>
  <c r="I1023" i="7" s="1"/>
  <c r="E962" i="7"/>
  <c r="I962" i="7" s="1"/>
  <c r="K964" i="7"/>
  <c r="E870" i="7"/>
  <c r="I870" i="7" s="1"/>
  <c r="K872" i="7"/>
  <c r="E793" i="7"/>
  <c r="I793" i="7" s="1"/>
  <c r="E763" i="7"/>
  <c r="I763" i="7" s="1"/>
  <c r="E641" i="7"/>
  <c r="I641" i="7" s="1"/>
  <c r="E578" i="7"/>
  <c r="I578" i="7" s="1"/>
  <c r="E503" i="7"/>
  <c r="I503" i="7" s="1"/>
  <c r="E381" i="7"/>
  <c r="I381" i="7" s="1"/>
  <c r="E305" i="7"/>
  <c r="I305" i="7" s="1"/>
  <c r="K307" i="7"/>
  <c r="E259" i="7"/>
  <c r="I259" i="7" s="1"/>
  <c r="E228" i="7"/>
  <c r="I228" i="7" s="1"/>
  <c r="K230" i="7"/>
  <c r="E137" i="7"/>
  <c r="I137" i="7" s="1"/>
  <c r="E89" i="7"/>
  <c r="I89" i="7" s="1"/>
  <c r="E42" i="7"/>
  <c r="I42" i="7" s="1"/>
  <c r="E12" i="7"/>
  <c r="I12" i="7" s="1"/>
  <c r="O2553" i="7"/>
  <c r="P1686" i="7"/>
  <c r="E976" i="7"/>
  <c r="H2165" i="7"/>
  <c r="D2165" i="7" s="1"/>
  <c r="H2892" i="7"/>
  <c r="D2892" i="7" s="1"/>
  <c r="N2135" i="7"/>
  <c r="N1187" i="7"/>
  <c r="E2954" i="7"/>
  <c r="I2954" i="7" s="1"/>
  <c r="E2939" i="7"/>
  <c r="I2939" i="7" s="1"/>
  <c r="E2923" i="7"/>
  <c r="E2786" i="7"/>
  <c r="I2786" i="7" s="1"/>
  <c r="E2756" i="7"/>
  <c r="I2756" i="7" s="1"/>
  <c r="K2758" i="7"/>
  <c r="E2741" i="7"/>
  <c r="I2741" i="7" s="1"/>
  <c r="E2726" i="7"/>
  <c r="I2726" i="7" s="1"/>
  <c r="E2711" i="7"/>
  <c r="I2711" i="7" s="1"/>
  <c r="E2695" i="7"/>
  <c r="I2695" i="7" s="1"/>
  <c r="E2649" i="7"/>
  <c r="I2649" i="7" s="1"/>
  <c r="E2619" i="7"/>
  <c r="I2619" i="7" s="1"/>
  <c r="K2621" i="7"/>
  <c r="E2574" i="7"/>
  <c r="I2574" i="7" s="1"/>
  <c r="E2499" i="7"/>
  <c r="I2499" i="7" s="1"/>
  <c r="K2501" i="7"/>
  <c r="E2483" i="7"/>
  <c r="I2483" i="7" s="1"/>
  <c r="E2271" i="7"/>
  <c r="I2271" i="7" s="1"/>
  <c r="K2273" i="7"/>
  <c r="E2166" i="7"/>
  <c r="I2166" i="7" s="1"/>
  <c r="E2151" i="7"/>
  <c r="I2151" i="7" s="1"/>
  <c r="E2091" i="7"/>
  <c r="I2091" i="7" s="1"/>
  <c r="E2061" i="7"/>
  <c r="I2061" i="7" s="1"/>
  <c r="E1580" i="7"/>
  <c r="I1580" i="7" s="1"/>
  <c r="E1535" i="7"/>
  <c r="I1535" i="7" s="1"/>
  <c r="E1505" i="7"/>
  <c r="I1505" i="7" s="1"/>
  <c r="K1507" i="7"/>
  <c r="E1430" i="7"/>
  <c r="E1128" i="7"/>
  <c r="E1113" i="7"/>
  <c r="I1113" i="7" s="1"/>
  <c r="E1068" i="7"/>
  <c r="I1068" i="7" s="1"/>
  <c r="E1038" i="7"/>
  <c r="I1038" i="7" s="1"/>
  <c r="E993" i="7"/>
  <c r="I993" i="7" s="1"/>
  <c r="E886" i="7"/>
  <c r="I886" i="7" s="1"/>
  <c r="E838" i="7"/>
  <c r="I838" i="7" s="1"/>
  <c r="E822" i="7"/>
  <c r="I822" i="7" s="1"/>
  <c r="E778" i="7"/>
  <c r="I778" i="7" s="1"/>
  <c r="E671" i="7"/>
  <c r="I671" i="7" s="1"/>
  <c r="K673" i="7"/>
  <c r="E626" i="7"/>
  <c r="I626" i="7" s="1"/>
  <c r="E563" i="7"/>
  <c r="I563" i="7" s="1"/>
  <c r="K565" i="7"/>
  <c r="E548" i="7"/>
  <c r="I548" i="7" s="1"/>
  <c r="K550" i="7"/>
  <c r="E518" i="7"/>
  <c r="I518" i="7" s="1"/>
  <c r="E473" i="7"/>
  <c r="I473" i="7" s="1"/>
  <c r="K475" i="7"/>
  <c r="E458" i="7"/>
  <c r="I458" i="7" s="1"/>
  <c r="E441" i="7"/>
  <c r="I441" i="7" s="1"/>
  <c r="E426" i="7"/>
  <c r="I426" i="7" s="1"/>
  <c r="E336" i="7"/>
  <c r="I336" i="7" s="1"/>
  <c r="E244" i="7"/>
  <c r="I244" i="7" s="1"/>
  <c r="E212" i="7"/>
  <c r="I212" i="7" s="1"/>
  <c r="E197" i="7"/>
  <c r="I197" i="7" s="1"/>
  <c r="E121" i="7"/>
  <c r="I121" i="7" s="1"/>
  <c r="E27" i="7"/>
  <c r="I27" i="7" s="1"/>
  <c r="J3016" i="7"/>
  <c r="K605" i="7"/>
  <c r="K607" i="7"/>
  <c r="K2238" i="7"/>
  <c r="N2061" i="7"/>
  <c r="P872" i="7"/>
  <c r="H870" i="7"/>
  <c r="D870" i="7" s="1"/>
  <c r="G926" i="7"/>
  <c r="O482" i="7"/>
  <c r="O2939" i="7"/>
  <c r="F2726" i="7"/>
  <c r="F2619" i="7"/>
  <c r="J2619" i="7" s="1"/>
  <c r="F2514" i="7"/>
  <c r="J2514" i="7" s="1"/>
  <c r="F2151" i="7"/>
  <c r="J2151" i="7" s="1"/>
  <c r="F1535" i="7"/>
  <c r="J1535" i="7" s="1"/>
  <c r="F1505" i="7"/>
  <c r="J1505" i="7" s="1"/>
  <c r="N1444" i="7"/>
  <c r="N1398" i="7"/>
  <c r="J1398" i="7" s="1"/>
  <c r="O1032" i="7"/>
  <c r="P2780" i="7"/>
  <c r="E1248" i="7"/>
  <c r="I1248" i="7" s="1"/>
  <c r="E487" i="7"/>
  <c r="M2725" i="7"/>
  <c r="O2183" i="7"/>
  <c r="O2123" i="7"/>
  <c r="O2063" i="7"/>
  <c r="O460" i="7"/>
  <c r="K2848" i="7"/>
  <c r="G2235" i="7"/>
  <c r="K2239" i="7"/>
  <c r="M2210" i="7"/>
  <c r="O2941" i="7"/>
  <c r="H72" i="7"/>
  <c r="H2830" i="7"/>
  <c r="M365" i="7"/>
  <c r="K2719" i="7"/>
  <c r="K2534" i="7"/>
  <c r="F822" i="7"/>
  <c r="J822" i="7" s="1"/>
  <c r="N976" i="7"/>
  <c r="K2803" i="7"/>
  <c r="P2115" i="7"/>
  <c r="P1888" i="7"/>
  <c r="P2606" i="7"/>
  <c r="H2604" i="7"/>
  <c r="D2604" i="7" s="1"/>
  <c r="E2558" i="7"/>
  <c r="I2558" i="7" s="1"/>
  <c r="P1858" i="7"/>
  <c r="P1828" i="7"/>
  <c r="P1813" i="7"/>
  <c r="P1783" i="7"/>
  <c r="P1768" i="7"/>
  <c r="P1272" i="7"/>
  <c r="E1187" i="7"/>
  <c r="E1097" i="7"/>
  <c r="N1549" i="7"/>
  <c r="K2720" i="7"/>
  <c r="E1007" i="7"/>
  <c r="M1444" i="7"/>
  <c r="M1429" i="7"/>
  <c r="K924" i="7"/>
  <c r="K1479" i="7"/>
  <c r="K929" i="7"/>
  <c r="K927" i="7"/>
  <c r="K96" i="7"/>
  <c r="K100" i="7"/>
  <c r="K559" i="7"/>
  <c r="K561" i="7"/>
  <c r="K681" i="7"/>
  <c r="K683" i="7"/>
  <c r="K800" i="7"/>
  <c r="K908" i="7"/>
  <c r="K911" i="7"/>
  <c r="K913" i="7"/>
  <c r="K923" i="7"/>
  <c r="K925" i="7"/>
  <c r="K928" i="7"/>
  <c r="K930" i="7"/>
  <c r="K1539" i="7"/>
  <c r="K843" i="7"/>
  <c r="K204" i="7"/>
  <c r="K553" i="7"/>
  <c r="K555" i="7"/>
  <c r="K675" i="7"/>
  <c r="K677" i="7"/>
  <c r="K679" i="7"/>
  <c r="K682" i="7"/>
  <c r="K684" i="7"/>
  <c r="K909" i="7"/>
  <c r="K912" i="7"/>
  <c r="K914" i="7"/>
  <c r="K1346" i="7"/>
  <c r="K1349" i="7"/>
  <c r="K1351" i="7"/>
  <c r="K1480" i="7"/>
  <c r="K1477" i="7"/>
  <c r="K802" i="7"/>
  <c r="K787" i="7"/>
  <c r="P1949" i="7"/>
  <c r="E1444" i="7"/>
  <c r="E1172" i="7"/>
  <c r="G1182" i="7"/>
  <c r="G919" i="7"/>
  <c r="P1851" i="7"/>
  <c r="N1412" i="7"/>
  <c r="P2825" i="7"/>
  <c r="P2750" i="7"/>
  <c r="P2523" i="7"/>
  <c r="P2492" i="7"/>
  <c r="P2235" i="7"/>
  <c r="H2756" i="7"/>
  <c r="D2756" i="7" s="1"/>
  <c r="H2741" i="7"/>
  <c r="D2741" i="7" s="1"/>
  <c r="H2726" i="7"/>
  <c r="D2726" i="7" s="1"/>
  <c r="H2695" i="7"/>
  <c r="D2695" i="7" s="1"/>
  <c r="H2634" i="7"/>
  <c r="D2634" i="7" s="1"/>
  <c r="P2636" i="7"/>
  <c r="H2589" i="7"/>
  <c r="D2589" i="7" s="1"/>
  <c r="P2591" i="7"/>
  <c r="H2544" i="7"/>
  <c r="D2544" i="7" s="1"/>
  <c r="H2514" i="7"/>
  <c r="D2514" i="7" s="1"/>
  <c r="H2483" i="7"/>
  <c r="D2483" i="7" s="1"/>
  <c r="H2271" i="7"/>
  <c r="D2271" i="7" s="1"/>
  <c r="P2273" i="7"/>
  <c r="L2211" i="7"/>
  <c r="D2211" i="7" s="1"/>
  <c r="P2213" i="7"/>
  <c r="L2181" i="7"/>
  <c r="D2181" i="7" s="1"/>
  <c r="P2183" i="7"/>
  <c r="H2151" i="7"/>
  <c r="D2151" i="7" s="1"/>
  <c r="P2153" i="7"/>
  <c r="L2121" i="7"/>
  <c r="D2121" i="7" s="1"/>
  <c r="P2123" i="7"/>
  <c r="L2076" i="7"/>
  <c r="D2076" i="7" s="1"/>
  <c r="P2078" i="7"/>
  <c r="P2032" i="7"/>
  <c r="P2002" i="7"/>
  <c r="P1927" i="7"/>
  <c r="P1881" i="7"/>
  <c r="P1746" i="7"/>
  <c r="P1716" i="7"/>
  <c r="P1611" i="7"/>
  <c r="H1565" i="7"/>
  <c r="D1565" i="7" s="1"/>
  <c r="P1567" i="7"/>
  <c r="H1535" i="7"/>
  <c r="D1535" i="7" s="1"/>
  <c r="P1537" i="7"/>
  <c r="P1070" i="7"/>
  <c r="H1490" i="7"/>
  <c r="D1490" i="7" s="1"/>
  <c r="P2932" i="7"/>
  <c r="P742" i="7"/>
  <c r="P527" i="7"/>
  <c r="H2846" i="7"/>
  <c r="D2846" i="7" s="1"/>
  <c r="P2848" i="7"/>
  <c r="H2801" i="7"/>
  <c r="D2801" i="7" s="1"/>
  <c r="P2803" i="7"/>
  <c r="H2771" i="7"/>
  <c r="D2771" i="7" s="1"/>
  <c r="L1278" i="7"/>
  <c r="D1278" i="7" s="1"/>
  <c r="P1280" i="7"/>
  <c r="L1248" i="7"/>
  <c r="D1248" i="7" s="1"/>
  <c r="P1250" i="7"/>
  <c r="L1188" i="7"/>
  <c r="D1188" i="7" s="1"/>
  <c r="P1190" i="7"/>
  <c r="P1130" i="7"/>
  <c r="L1098" i="7"/>
  <c r="D1098" i="7" s="1"/>
  <c r="P1100" i="7"/>
  <c r="H1038" i="7"/>
  <c r="D1038" i="7" s="1"/>
  <c r="L1008" i="7"/>
  <c r="D1008" i="7" s="1"/>
  <c r="P1010" i="7"/>
  <c r="L977" i="7"/>
  <c r="D977" i="7" s="1"/>
  <c r="P979" i="7"/>
  <c r="H901" i="7"/>
  <c r="D901" i="7" s="1"/>
  <c r="P903" i="7"/>
  <c r="H763" i="7"/>
  <c r="D763" i="7" s="1"/>
  <c r="P765" i="7"/>
  <c r="L733" i="7"/>
  <c r="D733" i="7" s="1"/>
  <c r="P735" i="7"/>
  <c r="H578" i="7"/>
  <c r="D578" i="7" s="1"/>
  <c r="P580" i="7"/>
  <c r="P550" i="7"/>
  <c r="H503" i="7"/>
  <c r="D503" i="7" s="1"/>
  <c r="H473" i="7"/>
  <c r="D473" i="7" s="1"/>
  <c r="H458" i="7"/>
  <c r="D458" i="7" s="1"/>
  <c r="L396" i="7"/>
  <c r="D396" i="7" s="1"/>
  <c r="H381" i="7"/>
  <c r="D381" i="7" s="1"/>
  <c r="H336" i="7"/>
  <c r="D336" i="7" s="1"/>
  <c r="P338" i="7"/>
  <c r="H244" i="7"/>
  <c r="D244" i="7" s="1"/>
  <c r="P246" i="7"/>
  <c r="H212" i="7"/>
  <c r="D212" i="7" s="1"/>
  <c r="H121" i="7"/>
  <c r="D121" i="7" s="1"/>
  <c r="P123" i="7"/>
  <c r="H89" i="7"/>
  <c r="D89" i="7" s="1"/>
  <c r="P91" i="7"/>
  <c r="H42" i="7"/>
  <c r="D42" i="7" s="1"/>
  <c r="D2559" i="7"/>
  <c r="P2561" i="7"/>
  <c r="P2568" i="7"/>
  <c r="P2477" i="7"/>
  <c r="P2054" i="7"/>
  <c r="P1994" i="7"/>
  <c r="P1979" i="7"/>
  <c r="P1738" i="7"/>
  <c r="P1723" i="7"/>
  <c r="P1693" i="7"/>
  <c r="P1663" i="7"/>
  <c r="P1574" i="7"/>
  <c r="P1514" i="7"/>
  <c r="P1317" i="7"/>
  <c r="P1182" i="7"/>
  <c r="P757" i="7"/>
  <c r="P405" i="7"/>
  <c r="H2969" i="7"/>
  <c r="D2969" i="7" s="1"/>
  <c r="P2971" i="7"/>
  <c r="H2954" i="7"/>
  <c r="D2954" i="7" s="1"/>
  <c r="P2956" i="7"/>
  <c r="H2923" i="7"/>
  <c r="D2923" i="7" s="1"/>
  <c r="H2786" i="7"/>
  <c r="D2786" i="7" s="1"/>
  <c r="H2711" i="7"/>
  <c r="D2711" i="7" s="1"/>
  <c r="P2713" i="7"/>
  <c r="H2649" i="7"/>
  <c r="D2649" i="7" s="1"/>
  <c r="P2651" i="7"/>
  <c r="H2619" i="7"/>
  <c r="D2619" i="7" s="1"/>
  <c r="P2621" i="7"/>
  <c r="H2574" i="7"/>
  <c r="D2574" i="7" s="1"/>
  <c r="P2576" i="7"/>
  <c r="H2499" i="7"/>
  <c r="D2499" i="7" s="1"/>
  <c r="P2501" i="7"/>
  <c r="P2228" i="7"/>
  <c r="P2138" i="7"/>
  <c r="L2106" i="7"/>
  <c r="D2106" i="7" s="1"/>
  <c r="P2108" i="7"/>
  <c r="H2091" i="7"/>
  <c r="D2091" i="7" s="1"/>
  <c r="H2061" i="7"/>
  <c r="D2061" i="7" s="1"/>
  <c r="P2063" i="7"/>
  <c r="P2047" i="7"/>
  <c r="P2017" i="7"/>
  <c r="P1987" i="7"/>
  <c r="P1972" i="7"/>
  <c r="P1911" i="7"/>
  <c r="P1866" i="7"/>
  <c r="P1821" i="7"/>
  <c r="P1806" i="7"/>
  <c r="P1791" i="7"/>
  <c r="P1761" i="7"/>
  <c r="P1671" i="7"/>
  <c r="P1641" i="7"/>
  <c r="P1626" i="7"/>
  <c r="H1593" i="7"/>
  <c r="D1593" i="7" s="1"/>
  <c r="P1552" i="7"/>
  <c r="H1505" i="7"/>
  <c r="D1505" i="7" s="1"/>
  <c r="P1507" i="7"/>
  <c r="H1475" i="7"/>
  <c r="D1475" i="7" s="1"/>
  <c r="H1308" i="7"/>
  <c r="D1308" i="7" s="1"/>
  <c r="H1293" i="7"/>
  <c r="D1293" i="7" s="1"/>
  <c r="L1263" i="7"/>
  <c r="D1263" i="7" s="1"/>
  <c r="P1265" i="7"/>
  <c r="L1233" i="7"/>
  <c r="D1233" i="7" s="1"/>
  <c r="P1235" i="7"/>
  <c r="L1203" i="7"/>
  <c r="D1203" i="7" s="1"/>
  <c r="P1205" i="7"/>
  <c r="L1173" i="7"/>
  <c r="D1173" i="7" s="1"/>
  <c r="P1175" i="7"/>
  <c r="H1113" i="7"/>
  <c r="D1113" i="7" s="1"/>
  <c r="P1115" i="7"/>
  <c r="H1083" i="7"/>
  <c r="D1083" i="7" s="1"/>
  <c r="P1085" i="7"/>
  <c r="H1053" i="7"/>
  <c r="D1053" i="7" s="1"/>
  <c r="P1055" i="7"/>
  <c r="H1023" i="7"/>
  <c r="D1023" i="7" s="1"/>
  <c r="P1025" i="7"/>
  <c r="H993" i="7"/>
  <c r="D993" i="7" s="1"/>
  <c r="P995" i="7"/>
  <c r="H962" i="7"/>
  <c r="D962" i="7" s="1"/>
  <c r="P964" i="7"/>
  <c r="H886" i="7"/>
  <c r="D886" i="7" s="1"/>
  <c r="P888" i="7"/>
  <c r="H823" i="7"/>
  <c r="D823" i="7" s="1"/>
  <c r="P825" i="7"/>
  <c r="L748" i="7"/>
  <c r="D748" i="7" s="1"/>
  <c r="P750" i="7"/>
  <c r="H626" i="7"/>
  <c r="D626" i="7" s="1"/>
  <c r="P628" i="7"/>
  <c r="H609" i="7"/>
  <c r="D609" i="7" s="1"/>
  <c r="H563" i="7"/>
  <c r="D563" i="7" s="1"/>
  <c r="P565" i="7"/>
  <c r="P535" i="7"/>
  <c r="H518" i="7"/>
  <c r="D518" i="7" s="1"/>
  <c r="L488" i="7"/>
  <c r="D488" i="7" s="1"/>
  <c r="P490" i="7"/>
  <c r="L457" i="7"/>
  <c r="L366" i="7"/>
  <c r="D366" i="7" s="1"/>
  <c r="P368" i="7"/>
  <c r="H259" i="7"/>
  <c r="D259" i="7" s="1"/>
  <c r="P230" i="7"/>
  <c r="H137" i="7"/>
  <c r="D137" i="7" s="1"/>
  <c r="P139" i="7"/>
  <c r="L105" i="7"/>
  <c r="D105" i="7" s="1"/>
  <c r="L73" i="7"/>
  <c r="D73" i="7" s="1"/>
  <c r="P75" i="7"/>
  <c r="H12" i="7"/>
  <c r="D12" i="7" s="1"/>
  <c r="P14" i="7"/>
  <c r="N1172" i="7"/>
  <c r="K2855" i="7"/>
  <c r="K478" i="7"/>
  <c r="K480" i="7"/>
  <c r="K599" i="7"/>
  <c r="K606" i="7"/>
  <c r="K40" i="7"/>
  <c r="K102" i="7"/>
  <c r="K149" i="7"/>
  <c r="K483" i="7"/>
  <c r="K601" i="7"/>
  <c r="K202" i="7"/>
  <c r="K39" i="7"/>
  <c r="K150" i="7"/>
  <c r="K201" i="7"/>
  <c r="K479" i="7"/>
  <c r="K481" i="7"/>
  <c r="K484" i="7"/>
  <c r="K486" i="7"/>
  <c r="K600" i="7"/>
  <c r="K602" i="7"/>
  <c r="K598" i="7"/>
  <c r="K477" i="7"/>
  <c r="K582" i="7"/>
  <c r="K126" i="7"/>
  <c r="P802" i="7"/>
  <c r="H793" i="7"/>
  <c r="D793" i="7" s="1"/>
  <c r="P795" i="7"/>
  <c r="K785" i="7"/>
  <c r="G780" i="7"/>
  <c r="H838" i="7"/>
  <c r="D838" i="7" s="1"/>
  <c r="P840" i="7"/>
  <c r="H778" i="7"/>
  <c r="D778" i="7" s="1"/>
  <c r="P780" i="7"/>
  <c r="K618" i="7"/>
  <c r="G505" i="7"/>
  <c r="E410" i="7"/>
  <c r="I410" i="7" s="1"/>
  <c r="P390" i="7"/>
  <c r="H305" i="7"/>
  <c r="D305" i="7" s="1"/>
  <c r="P307" i="7"/>
  <c r="N1429" i="7"/>
  <c r="D3010" i="7"/>
  <c r="L1217" i="7"/>
  <c r="D1217" i="7" s="1"/>
  <c r="K1002" i="7"/>
  <c r="G1098" i="7"/>
  <c r="G733" i="7"/>
  <c r="K2927" i="7"/>
  <c r="P2024" i="7"/>
  <c r="P1918" i="7"/>
  <c r="P1843" i="7"/>
  <c r="P1287" i="7"/>
  <c r="L2090" i="7"/>
  <c r="L41" i="7"/>
  <c r="L10" i="7" s="1"/>
  <c r="E747" i="7"/>
  <c r="E104" i="7"/>
  <c r="M104" i="7"/>
  <c r="M87" i="7" s="1"/>
  <c r="M2740" i="7"/>
  <c r="E732" i="7"/>
  <c r="M1262" i="7"/>
  <c r="K2765" i="7"/>
  <c r="K2795" i="7"/>
  <c r="K1544" i="7"/>
  <c r="K847" i="7"/>
  <c r="P1656" i="7"/>
  <c r="K2971" i="7"/>
  <c r="K2959" i="7"/>
  <c r="G2956" i="7"/>
  <c r="K2958" i="7"/>
  <c r="G2925" i="7"/>
  <c r="O2925" i="7"/>
  <c r="L2922" i="7"/>
  <c r="K2894" i="7"/>
  <c r="F2845" i="7"/>
  <c r="J2845" i="7" s="1"/>
  <c r="K2840" i="7"/>
  <c r="L2830" i="7"/>
  <c r="J3010" i="7"/>
  <c r="K2762" i="7"/>
  <c r="O2741" i="7"/>
  <c r="K2636" i="7"/>
  <c r="K2531" i="7"/>
  <c r="K2538" i="7"/>
  <c r="G2538" i="7"/>
  <c r="P2538" i="7"/>
  <c r="P2220" i="7"/>
  <c r="N2210" i="7"/>
  <c r="O2211" i="7"/>
  <c r="P2198" i="7"/>
  <c r="G2183" i="7"/>
  <c r="N2105" i="7"/>
  <c r="O2108" i="7"/>
  <c r="M2090" i="7"/>
  <c r="O2093" i="7"/>
  <c r="G2063" i="7"/>
  <c r="P1834" i="7"/>
  <c r="G1552" i="7"/>
  <c r="E1549" i="7"/>
  <c r="K1537" i="7"/>
  <c r="P1477" i="7"/>
  <c r="O1400" i="7"/>
  <c r="J3009" i="7"/>
  <c r="O1310" i="7"/>
  <c r="I3006" i="7"/>
  <c r="E1262" i="7"/>
  <c r="N1262" i="7"/>
  <c r="O1263" i="7"/>
  <c r="M1232" i="7"/>
  <c r="O1205" i="7"/>
  <c r="N1202" i="7"/>
  <c r="O1202" i="7" s="1"/>
  <c r="O1203" i="7"/>
  <c r="N3013" i="7"/>
  <c r="N2986" i="7" s="1"/>
  <c r="O1098" i="7"/>
  <c r="N1097" i="7"/>
  <c r="I3010" i="7"/>
  <c r="J3008" i="7"/>
  <c r="D3008" i="7"/>
  <c r="K1040" i="7"/>
  <c r="P1040" i="7"/>
  <c r="I3008" i="7"/>
  <c r="P919" i="7"/>
  <c r="P3011" i="7"/>
  <c r="K840" i="7"/>
  <c r="K795" i="7"/>
  <c r="F3013" i="7"/>
  <c r="F2986" i="7" s="1"/>
  <c r="K765" i="7"/>
  <c r="L3004" i="7"/>
  <c r="L3023" i="7" s="1"/>
  <c r="D3009" i="7"/>
  <c r="N732" i="7"/>
  <c r="P694" i="7"/>
  <c r="P689" i="7"/>
  <c r="K628" i="7"/>
  <c r="K580" i="7"/>
  <c r="D3006" i="7"/>
  <c r="K587" i="7"/>
  <c r="G533" i="7"/>
  <c r="K522" i="7"/>
  <c r="N517" i="7"/>
  <c r="I3009" i="7"/>
  <c r="P505" i="7"/>
  <c r="P398" i="7"/>
  <c r="N395" i="7"/>
  <c r="O396" i="7"/>
  <c r="D3007" i="7"/>
  <c r="L3013" i="7"/>
  <c r="L2986" i="7" s="1"/>
  <c r="L380" i="7"/>
  <c r="D3018" i="7"/>
  <c r="K338" i="7"/>
  <c r="H304" i="7"/>
  <c r="F227" i="7"/>
  <c r="J227" i="7" s="1"/>
  <c r="P214" i="7"/>
  <c r="N211" i="7"/>
  <c r="E3004" i="7"/>
  <c r="P107" i="7"/>
  <c r="N104" i="7"/>
  <c r="O105" i="7"/>
  <c r="K97" i="7"/>
  <c r="N72" i="7"/>
  <c r="O73" i="7"/>
  <c r="P17" i="7"/>
  <c r="F72" i="7"/>
  <c r="J72" i="7" s="1"/>
  <c r="G73" i="7"/>
  <c r="K134" i="7"/>
  <c r="I3018" i="7"/>
  <c r="P3018" i="7" s="1"/>
  <c r="M868" i="7"/>
  <c r="I3007" i="7"/>
  <c r="L916" i="7"/>
  <c r="P1970" i="7"/>
  <c r="N1127" i="7"/>
  <c r="O1127" i="7" s="1"/>
  <c r="F1128" i="7"/>
  <c r="F1068" i="7"/>
  <c r="J1068" i="7" s="1"/>
  <c r="F1023" i="7"/>
  <c r="J1023" i="7" s="1"/>
  <c r="K1025" i="7"/>
  <c r="F381" i="7"/>
  <c r="J381" i="7" s="1"/>
  <c r="F410" i="7"/>
  <c r="J410" i="7" s="1"/>
  <c r="K420" i="7"/>
  <c r="F1115" i="7"/>
  <c r="J1115" i="7" s="1"/>
  <c r="F1085" i="7"/>
  <c r="J1085" i="7" s="1"/>
  <c r="L2543" i="7"/>
  <c r="L2466" i="7" s="1"/>
  <c r="J1233" i="7" l="1"/>
  <c r="I2923" i="7"/>
  <c r="J1308" i="7"/>
  <c r="J2091" i="7"/>
  <c r="J73" i="7"/>
  <c r="J2726" i="7"/>
  <c r="J259" i="7"/>
  <c r="J2061" i="7"/>
  <c r="J1173" i="7"/>
  <c r="F1172" i="7"/>
  <c r="J1172" i="7" s="1"/>
  <c r="I1444" i="7"/>
  <c r="E532" i="7"/>
  <c r="I532" i="7" s="1"/>
  <c r="I533" i="7"/>
  <c r="I1098" i="7"/>
  <c r="I609" i="7"/>
  <c r="I1173" i="7"/>
  <c r="K1173" i="7" s="1"/>
  <c r="I1445" i="7"/>
  <c r="F532" i="7"/>
  <c r="K533" i="7"/>
  <c r="D304" i="7"/>
  <c r="F365" i="7"/>
  <c r="J365" i="7" s="1"/>
  <c r="N87" i="7"/>
  <c r="P197" i="7"/>
  <c r="N2921" i="7"/>
  <c r="O2255" i="7"/>
  <c r="P237" i="7"/>
  <c r="F837" i="7"/>
  <c r="J837" i="7" s="1"/>
  <c r="L2709" i="7"/>
  <c r="P2196" i="7"/>
  <c r="K2948" i="7"/>
  <c r="K1593" i="7"/>
  <c r="K411" i="7"/>
  <c r="E2090" i="7"/>
  <c r="I2090" i="7" s="1"/>
  <c r="G411" i="7"/>
  <c r="G2106" i="7"/>
  <c r="M2709" i="7"/>
  <c r="E3023" i="7"/>
  <c r="L976" i="7"/>
  <c r="D976" i="7" s="1"/>
  <c r="F1397" i="7"/>
  <c r="G1188" i="7"/>
  <c r="K2467" i="7"/>
  <c r="J2986" i="7"/>
  <c r="F136" i="7"/>
  <c r="J136" i="7" s="1"/>
  <c r="E227" i="7"/>
  <c r="I227" i="7" s="1"/>
  <c r="K2190" i="7"/>
  <c r="K2205" i="7"/>
  <c r="O2181" i="7"/>
  <c r="O2106" i="7"/>
  <c r="E837" i="7"/>
  <c r="I837" i="7" s="1"/>
  <c r="M1187" i="7"/>
  <c r="O1187" i="7" s="1"/>
  <c r="K1197" i="7"/>
  <c r="H120" i="7"/>
  <c r="D120" i="7" s="1"/>
  <c r="H88" i="7"/>
  <c r="D88" i="7" s="1"/>
  <c r="F931" i="7"/>
  <c r="J931" i="7" s="1"/>
  <c r="O748" i="7"/>
  <c r="E1429" i="7"/>
  <c r="G441" i="7"/>
  <c r="E243" i="7"/>
  <c r="I243" i="7" s="1"/>
  <c r="K1407" i="7"/>
  <c r="N3023" i="7"/>
  <c r="G1173" i="7"/>
  <c r="F747" i="7"/>
  <c r="G747" i="7" s="1"/>
  <c r="F335" i="7"/>
  <c r="J335" i="7" s="1"/>
  <c r="F395" i="7"/>
  <c r="F1277" i="7"/>
  <c r="N1007" i="7"/>
  <c r="F732" i="7"/>
  <c r="G732" i="7" s="1"/>
  <c r="M517" i="7"/>
  <c r="O517" i="7" s="1"/>
  <c r="M457" i="7"/>
  <c r="O2136" i="7"/>
  <c r="O2121" i="7"/>
  <c r="O1550" i="7"/>
  <c r="M747" i="7"/>
  <c r="M731" i="7" s="1"/>
  <c r="G2226" i="7"/>
  <c r="O2076" i="7"/>
  <c r="O1278" i="7"/>
  <c r="M487" i="7"/>
  <c r="O487" i="7" s="1"/>
  <c r="H762" i="7"/>
  <c r="D762" i="7" s="1"/>
  <c r="K2558" i="7"/>
  <c r="K1400" i="7"/>
  <c r="F1579" i="7"/>
  <c r="J1579" i="7" s="1"/>
  <c r="O2226" i="7"/>
  <c r="G487" i="7"/>
  <c r="M1549" i="7"/>
  <c r="O1549" i="7" s="1"/>
  <c r="F2255" i="7"/>
  <c r="J2255" i="7" s="1"/>
  <c r="F1097" i="7"/>
  <c r="J1097" i="7" s="1"/>
  <c r="F120" i="7"/>
  <c r="J120" i="7" s="1"/>
  <c r="G488" i="7"/>
  <c r="F1592" i="7"/>
  <c r="G396" i="7"/>
  <c r="F104" i="7"/>
  <c r="G1550" i="7"/>
  <c r="F2120" i="7"/>
  <c r="F1262" i="7"/>
  <c r="F1232" i="7"/>
  <c r="M2694" i="7"/>
  <c r="M2466" i="7" s="1"/>
  <c r="M1397" i="7"/>
  <c r="M1247" i="7"/>
  <c r="O1233" i="7"/>
  <c r="O1173" i="7"/>
  <c r="M1172" i="7"/>
  <c r="I1172" i="7" s="1"/>
  <c r="M1007" i="7"/>
  <c r="O976" i="7"/>
  <c r="M395" i="7"/>
  <c r="O395" i="7" s="1"/>
  <c r="M41" i="7"/>
  <c r="O41" i="7" s="1"/>
  <c r="K42" i="7"/>
  <c r="E2770" i="7"/>
  <c r="I2770" i="7" s="1"/>
  <c r="E2225" i="7"/>
  <c r="G2225" i="7" s="1"/>
  <c r="K895" i="7"/>
  <c r="K2100" i="7"/>
  <c r="L1007" i="7"/>
  <c r="K2265" i="7"/>
  <c r="K1462" i="7"/>
  <c r="G518" i="7"/>
  <c r="F1459" i="7"/>
  <c r="J1459" i="7" s="1"/>
  <c r="K1460" i="7"/>
  <c r="F2710" i="7"/>
  <c r="J2710" i="7" s="1"/>
  <c r="K822" i="7"/>
  <c r="K2923" i="7"/>
  <c r="F1307" i="7"/>
  <c r="F258" i="7"/>
  <c r="F916" i="7"/>
  <c r="O733" i="7"/>
  <c r="F2528" i="7"/>
  <c r="J2528" i="7" s="1"/>
  <c r="O2241" i="7"/>
  <c r="F547" i="7"/>
  <c r="J547" i="7" s="1"/>
  <c r="K1032" i="7"/>
  <c r="P838" i="7"/>
  <c r="L686" i="7"/>
  <c r="P687" i="7"/>
  <c r="P748" i="7"/>
  <c r="D2830" i="7"/>
  <c r="H56" i="7"/>
  <c r="H1112" i="7"/>
  <c r="D1112" i="7" s="1"/>
  <c r="N1277" i="7"/>
  <c r="P488" i="7"/>
  <c r="H243" i="7"/>
  <c r="D243" i="7" s="1"/>
  <c r="P244" i="7"/>
  <c r="F1202" i="7"/>
  <c r="J1202" i="7" s="1"/>
  <c r="O2061" i="7"/>
  <c r="P2467" i="7"/>
  <c r="L1397" i="7"/>
  <c r="P1398" i="7"/>
  <c r="L2240" i="7"/>
  <c r="D2240" i="7" s="1"/>
  <c r="P2240" i="7" s="1"/>
  <c r="K1077" i="7"/>
  <c r="H577" i="7"/>
  <c r="D577" i="7" s="1"/>
  <c r="G2467" i="7"/>
  <c r="K2477" i="7"/>
  <c r="E792" i="7"/>
  <c r="I792" i="7" s="1"/>
  <c r="G793" i="7"/>
  <c r="F593" i="7"/>
  <c r="J593" i="7" s="1"/>
  <c r="E211" i="7"/>
  <c r="I211" i="7" s="1"/>
  <c r="M2922" i="7"/>
  <c r="O2740" i="7"/>
  <c r="O2150" i="7"/>
  <c r="M1592" i="7"/>
  <c r="M915" i="7"/>
  <c r="M608" i="7"/>
  <c r="M258" i="7"/>
  <c r="M242" i="7" s="1"/>
  <c r="O42" i="7"/>
  <c r="N2090" i="7"/>
  <c r="O211" i="7"/>
  <c r="F1247" i="7"/>
  <c r="F608" i="7"/>
  <c r="F517" i="7"/>
  <c r="J517" i="7" s="1"/>
  <c r="F2725" i="7"/>
  <c r="F2694" i="7"/>
  <c r="F2482" i="7"/>
  <c r="J2482" i="7" s="1"/>
  <c r="K2483" i="7"/>
  <c r="F2060" i="7"/>
  <c r="F577" i="7"/>
  <c r="J577" i="7" s="1"/>
  <c r="G2196" i="7"/>
  <c r="G2136" i="7"/>
  <c r="E2105" i="7"/>
  <c r="G2105" i="7" s="1"/>
  <c r="G458" i="7"/>
  <c r="L365" i="7"/>
  <c r="D365" i="7" s="1"/>
  <c r="O365" i="7"/>
  <c r="L104" i="7"/>
  <c r="F2618" i="7"/>
  <c r="J2618" i="7" s="1"/>
  <c r="G2135" i="7"/>
  <c r="P259" i="7"/>
  <c r="O425" i="7"/>
  <c r="G2211" i="7"/>
  <c r="O1217" i="7"/>
  <c r="L487" i="7"/>
  <c r="D487" i="7" s="1"/>
  <c r="P2091" i="7"/>
  <c r="K345" i="7"/>
  <c r="K1589" i="7"/>
  <c r="F2603" i="7"/>
  <c r="J2603" i="7" s="1"/>
  <c r="G2181" i="7"/>
  <c r="H608" i="7"/>
  <c r="D608" i="7" s="1"/>
  <c r="G532" i="7"/>
  <c r="O2938" i="7"/>
  <c r="K2485" i="7"/>
  <c r="O72" i="7"/>
  <c r="K2728" i="7"/>
  <c r="K2658" i="7"/>
  <c r="K2514" i="7"/>
  <c r="P2939" i="7"/>
  <c r="F2210" i="7"/>
  <c r="H11" i="7"/>
  <c r="D11" i="7" s="1"/>
  <c r="F88" i="7"/>
  <c r="J88" i="7" s="1"/>
  <c r="O104" i="7"/>
  <c r="G228" i="7"/>
  <c r="F243" i="7"/>
  <c r="J243" i="7" s="1"/>
  <c r="G336" i="7"/>
  <c r="O458" i="7"/>
  <c r="E762" i="7"/>
  <c r="I762" i="7" s="1"/>
  <c r="G763" i="7"/>
  <c r="F992" i="7"/>
  <c r="J992" i="7" s="1"/>
  <c r="F1052" i="7"/>
  <c r="J1052" i="7" s="1"/>
  <c r="H1413" i="7"/>
  <c r="D1413" i="7" s="1"/>
  <c r="F1534" i="7"/>
  <c r="J1534" i="7" s="1"/>
  <c r="G2574" i="7"/>
  <c r="F2663" i="7"/>
  <c r="J2663" i="7" s="1"/>
  <c r="E577" i="7"/>
  <c r="I577" i="7" s="1"/>
  <c r="K2726" i="7"/>
  <c r="E1202" i="7"/>
  <c r="I1202" i="7" s="1"/>
  <c r="K2713" i="7"/>
  <c r="K572" i="7"/>
  <c r="F56" i="7"/>
  <c r="J56" i="7" s="1"/>
  <c r="G2558" i="7"/>
  <c r="F196" i="7"/>
  <c r="J196" i="7" s="1"/>
  <c r="K197" i="7"/>
  <c r="G822" i="7"/>
  <c r="E2830" i="7"/>
  <c r="I2830" i="7" s="1"/>
  <c r="F1217" i="7"/>
  <c r="J1217" i="7" s="1"/>
  <c r="H2938" i="7"/>
  <c r="D2938" i="7" s="1"/>
  <c r="G2076" i="7"/>
  <c r="K1338" i="7"/>
  <c r="O2091" i="7"/>
  <c r="N258" i="7"/>
  <c r="G1233" i="7"/>
  <c r="F304" i="7"/>
  <c r="J304" i="7" s="1"/>
  <c r="K503" i="7"/>
  <c r="E1217" i="7"/>
  <c r="I1217" i="7" s="1"/>
  <c r="E72" i="7"/>
  <c r="I72" i="7" s="1"/>
  <c r="E365" i="7"/>
  <c r="I365" i="7" s="1"/>
  <c r="G366" i="7"/>
  <c r="K228" i="7"/>
  <c r="O1459" i="7"/>
  <c r="O1008" i="7"/>
  <c r="E1232" i="7"/>
  <c r="I1232" i="7" s="1"/>
  <c r="G1203" i="7"/>
  <c r="G1038" i="7"/>
  <c r="G917" i="7"/>
  <c r="D916" i="7"/>
  <c r="P917" i="7"/>
  <c r="K626" i="7"/>
  <c r="E517" i="7"/>
  <c r="P518" i="7"/>
  <c r="G197" i="7"/>
  <c r="G137" i="7"/>
  <c r="H457" i="7"/>
  <c r="D457" i="7" s="1"/>
  <c r="E777" i="7"/>
  <c r="I777" i="7" s="1"/>
  <c r="E1112" i="7"/>
  <c r="I1112" i="7" s="1"/>
  <c r="P1593" i="7"/>
  <c r="G1593" i="7"/>
  <c r="G2756" i="7"/>
  <c r="K1340" i="7"/>
  <c r="H2543" i="7"/>
  <c r="D2543" i="7" s="1"/>
  <c r="E1579" i="7"/>
  <c r="I1579" i="7" s="1"/>
  <c r="E2663" i="7"/>
  <c r="I2663" i="7" s="1"/>
  <c r="E2845" i="7"/>
  <c r="I2845" i="7" s="1"/>
  <c r="P1218" i="7"/>
  <c r="E2165" i="7"/>
  <c r="I2165" i="7" s="1"/>
  <c r="K2166" i="7"/>
  <c r="K2574" i="7"/>
  <c r="E946" i="7"/>
  <c r="G946" i="7" s="1"/>
  <c r="G1218" i="7"/>
  <c r="O2830" i="7"/>
  <c r="O2726" i="7"/>
  <c r="N1247" i="7"/>
  <c r="J1247" i="7" s="1"/>
  <c r="F457" i="7"/>
  <c r="F2165" i="7"/>
  <c r="J2165" i="7" s="1"/>
  <c r="N1232" i="7"/>
  <c r="G993" i="7"/>
  <c r="F762" i="7"/>
  <c r="J762" i="7" s="1"/>
  <c r="N747" i="7"/>
  <c r="F41" i="7"/>
  <c r="J41" i="7" s="1"/>
  <c r="G42" i="7"/>
  <c r="M1097" i="7"/>
  <c r="I1097" i="7" s="1"/>
  <c r="E2755" i="7"/>
  <c r="I2755" i="7" s="1"/>
  <c r="E2633" i="7"/>
  <c r="I2633" i="7" s="1"/>
  <c r="G2634" i="7"/>
  <c r="E2528" i="7"/>
  <c r="I2528" i="7" s="1"/>
  <c r="E2482" i="7"/>
  <c r="I2482" i="7" s="1"/>
  <c r="K2508" i="7"/>
  <c r="K2175" i="7"/>
  <c r="K2553" i="7"/>
  <c r="K1529" i="7"/>
  <c r="K1416" i="7"/>
  <c r="E992" i="7"/>
  <c r="I992" i="7" s="1"/>
  <c r="G503" i="7"/>
  <c r="K121" i="7"/>
  <c r="E120" i="7"/>
  <c r="I120" i="7" s="1"/>
  <c r="K932" i="7"/>
  <c r="F2770" i="7"/>
  <c r="J2770" i="7" s="1"/>
  <c r="G2514" i="7"/>
  <c r="G2483" i="7"/>
  <c r="E1592" i="7"/>
  <c r="E1504" i="7"/>
  <c r="I1504" i="7" s="1"/>
  <c r="K435" i="7"/>
  <c r="K910" i="7"/>
  <c r="K1302" i="7"/>
  <c r="K635" i="7"/>
  <c r="K941" i="7"/>
  <c r="K986" i="7"/>
  <c r="E1127" i="7"/>
  <c r="G1187" i="7"/>
  <c r="K1484" i="7"/>
  <c r="K611" i="7"/>
  <c r="E502" i="7"/>
  <c r="I502" i="7" s="1"/>
  <c r="E88" i="7"/>
  <c r="I88" i="7" s="1"/>
  <c r="H1022" i="7"/>
  <c r="D1022" i="7" s="1"/>
  <c r="P1023" i="7"/>
  <c r="P1083" i="7"/>
  <c r="P1113" i="7"/>
  <c r="P1203" i="7"/>
  <c r="P1233" i="7"/>
  <c r="P1263" i="7"/>
  <c r="H2528" i="7"/>
  <c r="D2528" i="7" s="1"/>
  <c r="P2529" i="7"/>
  <c r="P1008" i="7"/>
  <c r="P2483" i="7"/>
  <c r="G1430" i="7"/>
  <c r="K2941" i="7"/>
  <c r="K1347" i="7"/>
  <c r="P626" i="7"/>
  <c r="P1550" i="7"/>
  <c r="P1669" i="7"/>
  <c r="P2106" i="7"/>
  <c r="P2136" i="7"/>
  <c r="L395" i="7"/>
  <c r="D395" i="7" s="1"/>
  <c r="P396" i="7"/>
  <c r="P1098" i="7"/>
  <c r="P1188" i="7"/>
  <c r="P2000" i="7"/>
  <c r="P2076" i="7"/>
  <c r="P2181" i="7"/>
  <c r="P2211" i="7"/>
  <c r="P2634" i="7"/>
  <c r="K1595" i="7"/>
  <c r="K2063" i="7"/>
  <c r="K971" i="7"/>
  <c r="K2818" i="7"/>
  <c r="K2788" i="7"/>
  <c r="K1423" i="7"/>
  <c r="K467" i="7"/>
  <c r="K497" i="7"/>
  <c r="K375" i="7"/>
  <c r="K650" i="7"/>
  <c r="E2785" i="7"/>
  <c r="I2785" i="7" s="1"/>
  <c r="F2785" i="7"/>
  <c r="J2785" i="7" s="1"/>
  <c r="E2543" i="7"/>
  <c r="I2543" i="7" s="1"/>
  <c r="K2093" i="7"/>
  <c r="P932" i="7"/>
  <c r="E885" i="7"/>
  <c r="I885" i="7" s="1"/>
  <c r="O2225" i="7"/>
  <c r="K919" i="7"/>
  <c r="N457" i="7"/>
  <c r="J457" i="7" s="1"/>
  <c r="L2135" i="7"/>
  <c r="L747" i="7"/>
  <c r="D747" i="7" s="1"/>
  <c r="H1082" i="7"/>
  <c r="D1082" i="7" s="1"/>
  <c r="H517" i="7"/>
  <c r="D517" i="7" s="1"/>
  <c r="H211" i="7"/>
  <c r="D211" i="7" s="1"/>
  <c r="G1535" i="7"/>
  <c r="G1565" i="7"/>
  <c r="N2060" i="7"/>
  <c r="E2270" i="7"/>
  <c r="I2270" i="7" s="1"/>
  <c r="F2513" i="7"/>
  <c r="J2513" i="7" s="1"/>
  <c r="P2574" i="7"/>
  <c r="E2573" i="7"/>
  <c r="I2573" i="7" s="1"/>
  <c r="E2694" i="7"/>
  <c r="F2815" i="7"/>
  <c r="J2815" i="7" s="1"/>
  <c r="E258" i="7"/>
  <c r="I258" i="7" s="1"/>
  <c r="F1037" i="7"/>
  <c r="J1037" i="7" s="1"/>
  <c r="H258" i="7"/>
  <c r="D258" i="7" s="1"/>
  <c r="H2150" i="7"/>
  <c r="D2150" i="7" s="1"/>
  <c r="G778" i="7"/>
  <c r="P1053" i="7"/>
  <c r="P2045" i="7"/>
  <c r="P2271" i="7"/>
  <c r="P2514" i="7"/>
  <c r="P2695" i="7"/>
  <c r="E916" i="7"/>
  <c r="I916" i="7" s="1"/>
  <c r="E2618" i="7"/>
  <c r="I2618" i="7" s="1"/>
  <c r="L1202" i="7"/>
  <c r="D1202" i="7" s="1"/>
  <c r="L1262" i="7"/>
  <c r="D1262" i="7" s="1"/>
  <c r="H502" i="7"/>
  <c r="D502" i="7" s="1"/>
  <c r="G594" i="7"/>
  <c r="G12" i="7"/>
  <c r="P609" i="7"/>
  <c r="P42" i="7"/>
  <c r="E608" i="7"/>
  <c r="I608" i="7" s="1"/>
  <c r="G1580" i="7"/>
  <c r="G2923" i="7"/>
  <c r="K763" i="7"/>
  <c r="E1474" i="7"/>
  <c r="I1474" i="7" s="1"/>
  <c r="K1475" i="7"/>
  <c r="E2800" i="7"/>
  <c r="I2800" i="7" s="1"/>
  <c r="L1187" i="7"/>
  <c r="D1187" i="7" s="1"/>
  <c r="L1247" i="7"/>
  <c r="D1247" i="7" s="1"/>
  <c r="H1474" i="7"/>
  <c r="D1474" i="7" s="1"/>
  <c r="P366" i="7"/>
  <c r="P563" i="7"/>
  <c r="E547" i="7"/>
  <c r="I547" i="7" s="1"/>
  <c r="K548" i="7"/>
  <c r="E2060" i="7"/>
  <c r="I2060" i="7" s="1"/>
  <c r="K2954" i="7"/>
  <c r="G305" i="7"/>
  <c r="G1053" i="7"/>
  <c r="K1053" i="7"/>
  <c r="E1292" i="7"/>
  <c r="I1292" i="7" s="1"/>
  <c r="E1397" i="7"/>
  <c r="I1397" i="7" s="1"/>
  <c r="G2664" i="7"/>
  <c r="K2846" i="7"/>
  <c r="P2256" i="7"/>
  <c r="F2830" i="7"/>
  <c r="J2830" i="7" s="1"/>
  <c r="P1849" i="7"/>
  <c r="O1398" i="7"/>
  <c r="N1307" i="7"/>
  <c r="O1308" i="7"/>
  <c r="N916" i="7"/>
  <c r="O916" i="7" s="1"/>
  <c r="O259" i="7"/>
  <c r="O2695" i="7"/>
  <c r="F2968" i="7"/>
  <c r="J2968" i="7" s="1"/>
  <c r="G2954" i="7"/>
  <c r="G2892" i="7"/>
  <c r="O2210" i="7"/>
  <c r="G2180" i="7"/>
  <c r="F2090" i="7"/>
  <c r="F670" i="7"/>
  <c r="J670" i="7" s="1"/>
  <c r="F562" i="7"/>
  <c r="J562" i="7" s="1"/>
  <c r="G259" i="7"/>
  <c r="K838" i="7"/>
  <c r="O2923" i="7"/>
  <c r="E2953" i="7"/>
  <c r="I2953" i="7" s="1"/>
  <c r="P2923" i="7"/>
  <c r="G2846" i="7"/>
  <c r="N2725" i="7"/>
  <c r="J2725" i="7" s="1"/>
  <c r="P2711" i="7"/>
  <c r="F2573" i="7"/>
  <c r="J2573" i="7" s="1"/>
  <c r="F2195" i="7"/>
  <c r="E2150" i="7"/>
  <c r="I2150" i="7" s="1"/>
  <c r="P2121" i="7"/>
  <c r="P2015" i="7"/>
  <c r="P1909" i="7"/>
  <c r="P1759" i="7"/>
  <c r="K1505" i="7"/>
  <c r="P1475" i="7"/>
  <c r="G1263" i="7"/>
  <c r="E1082" i="7"/>
  <c r="I1082" i="7" s="1"/>
  <c r="P993" i="7"/>
  <c r="P778" i="7"/>
  <c r="F640" i="7"/>
  <c r="J640" i="7" s="1"/>
  <c r="G626" i="7"/>
  <c r="E625" i="7"/>
  <c r="I625" i="7" s="1"/>
  <c r="F625" i="7"/>
  <c r="J625" i="7" s="1"/>
  <c r="E196" i="7"/>
  <c r="I196" i="7" s="1"/>
  <c r="K21" i="7"/>
  <c r="K139" i="7"/>
  <c r="P105" i="7"/>
  <c r="K1567" i="7"/>
  <c r="G2121" i="7"/>
  <c r="E2120" i="7"/>
  <c r="L2105" i="7"/>
  <c r="D2105" i="7" s="1"/>
  <c r="L1232" i="7"/>
  <c r="D1232" i="7" s="1"/>
  <c r="H1037" i="7"/>
  <c r="D1037" i="7" s="1"/>
  <c r="O2135" i="7"/>
  <c r="F2755" i="7"/>
  <c r="J2755" i="7" s="1"/>
  <c r="H2482" i="7"/>
  <c r="H2513" i="7"/>
  <c r="D2513" i="7" s="1"/>
  <c r="H2573" i="7"/>
  <c r="D2573" i="7" s="1"/>
  <c r="H2618" i="7"/>
  <c r="D2618" i="7" s="1"/>
  <c r="H2633" i="7"/>
  <c r="D2633" i="7" s="1"/>
  <c r="H2694" i="7"/>
  <c r="P1068" i="7"/>
  <c r="P1248" i="7"/>
  <c r="P1520" i="7"/>
  <c r="P2151" i="7"/>
  <c r="H2891" i="7"/>
  <c r="E2603" i="7"/>
  <c r="I2603" i="7" s="1"/>
  <c r="K2969" i="7"/>
  <c r="K603" i="7"/>
  <c r="K926" i="7"/>
  <c r="K2070" i="7"/>
  <c r="K91" i="7"/>
  <c r="P2061" i="7"/>
  <c r="P2544" i="7"/>
  <c r="K993" i="7"/>
  <c r="K643" i="7"/>
  <c r="K2634" i="7"/>
  <c r="K594" i="7"/>
  <c r="E593" i="7"/>
  <c r="I593" i="7" s="1"/>
  <c r="K14" i="7"/>
  <c r="K123" i="7"/>
  <c r="F502" i="7"/>
  <c r="J502" i="7" s="1"/>
  <c r="K888" i="7"/>
  <c r="G1172" i="7"/>
  <c r="F2075" i="7"/>
  <c r="F2270" i="7"/>
  <c r="J2270" i="7" s="1"/>
  <c r="K2576" i="7"/>
  <c r="K2606" i="7"/>
  <c r="F2633" i="7"/>
  <c r="J2633" i="7" s="1"/>
  <c r="F2891" i="7"/>
  <c r="J2891" i="7" s="1"/>
  <c r="F2953" i="7"/>
  <c r="J2953" i="7" s="1"/>
  <c r="G2969" i="7"/>
  <c r="G121" i="7"/>
  <c r="E335" i="7"/>
  <c r="I335" i="7" s="1"/>
  <c r="E457" i="7"/>
  <c r="I457" i="7" s="1"/>
  <c r="G838" i="7"/>
  <c r="P947" i="7"/>
  <c r="E1037" i="7"/>
  <c r="I1037" i="7" s="1"/>
  <c r="G1248" i="7"/>
  <c r="P1293" i="7"/>
  <c r="E1534" i="7"/>
  <c r="I1534" i="7" s="1"/>
  <c r="P1714" i="7"/>
  <c r="P1744" i="7"/>
  <c r="P1925" i="7"/>
  <c r="G2091" i="7"/>
  <c r="G2271" i="7"/>
  <c r="P2619" i="7"/>
  <c r="G2711" i="7"/>
  <c r="E2710" i="7"/>
  <c r="I2710" i="7" s="1"/>
  <c r="E2725" i="7"/>
  <c r="I2725" i="7" s="1"/>
  <c r="E2922" i="7"/>
  <c r="I2922" i="7" s="1"/>
  <c r="P2954" i="7"/>
  <c r="P2969" i="7"/>
  <c r="E2968" i="7"/>
  <c r="I2968" i="7" s="1"/>
  <c r="H2060" i="7"/>
  <c r="D2060" i="7" s="1"/>
  <c r="H2710" i="7"/>
  <c r="D2710" i="7" s="1"/>
  <c r="O2240" i="7"/>
  <c r="L2210" i="7"/>
  <c r="D2210" i="7" s="1"/>
  <c r="L2180" i="7"/>
  <c r="D2180" i="7" s="1"/>
  <c r="L2120" i="7"/>
  <c r="D2120" i="7" s="1"/>
  <c r="L2075" i="7"/>
  <c r="D2075" i="7" s="1"/>
  <c r="L1097" i="7"/>
  <c r="D1097" i="7" s="1"/>
  <c r="E3002" i="7"/>
  <c r="E3021" i="7" s="1"/>
  <c r="P1684" i="7"/>
  <c r="G1505" i="7"/>
  <c r="F1504" i="7"/>
  <c r="J1504" i="7" s="1"/>
  <c r="P1173" i="7"/>
  <c r="L1172" i="7"/>
  <c r="D1172" i="7" s="1"/>
  <c r="P1804" i="7"/>
  <c r="P1535" i="7"/>
  <c r="H1534" i="7"/>
  <c r="D1534" i="7" s="1"/>
  <c r="P1609" i="7"/>
  <c r="E931" i="7"/>
  <c r="I931" i="7" s="1"/>
  <c r="K305" i="7"/>
  <c r="E1564" i="7"/>
  <c r="I1564" i="7" s="1"/>
  <c r="P1940" i="7"/>
  <c r="E2513" i="7"/>
  <c r="I2513" i="7" s="1"/>
  <c r="P2664" i="7"/>
  <c r="P2831" i="7"/>
  <c r="E2255" i="7"/>
  <c r="I2255" i="7" s="1"/>
  <c r="G2256" i="7"/>
  <c r="F26" i="7"/>
  <c r="J26" i="7" s="1"/>
  <c r="K778" i="7"/>
  <c r="F777" i="7"/>
  <c r="J777" i="7" s="1"/>
  <c r="K2604" i="7"/>
  <c r="G2604" i="7"/>
  <c r="K2664" i="7"/>
  <c r="F2800" i="7"/>
  <c r="J2800" i="7" s="1"/>
  <c r="F2922" i="7"/>
  <c r="J2922" i="7" s="1"/>
  <c r="O1293" i="7"/>
  <c r="N1292" i="7"/>
  <c r="J1292" i="7" s="1"/>
  <c r="F11" i="7"/>
  <c r="J11" i="7" s="1"/>
  <c r="K793" i="7"/>
  <c r="F792" i="7"/>
  <c r="J792" i="7" s="1"/>
  <c r="F885" i="7"/>
  <c r="J885" i="7" s="1"/>
  <c r="G1445" i="7"/>
  <c r="F1444" i="7"/>
  <c r="J1444" i="7" s="1"/>
  <c r="F1519" i="7"/>
  <c r="J1519" i="7" s="1"/>
  <c r="F2740" i="7"/>
  <c r="J2740" i="7" s="1"/>
  <c r="F2875" i="7"/>
  <c r="J2875" i="7" s="1"/>
  <c r="F2938" i="7"/>
  <c r="J2938" i="7" s="1"/>
  <c r="P305" i="7"/>
  <c r="P89" i="7"/>
  <c r="P121" i="7"/>
  <c r="P212" i="7"/>
  <c r="P458" i="7"/>
  <c r="P503" i="7"/>
  <c r="P578" i="7"/>
  <c r="P763" i="7"/>
  <c r="P1038" i="7"/>
  <c r="P1460" i="7"/>
  <c r="P2846" i="7"/>
  <c r="P2604" i="7"/>
  <c r="N3002" i="7"/>
  <c r="N3021" i="7" s="1"/>
  <c r="K1055" i="7"/>
  <c r="P1474" i="7"/>
  <c r="K2516" i="7"/>
  <c r="F211" i="7"/>
  <c r="J211" i="7" s="1"/>
  <c r="F1337" i="7"/>
  <c r="J1337" i="7" s="1"/>
  <c r="F1413" i="7"/>
  <c r="J1413" i="7" s="1"/>
  <c r="K1565" i="7"/>
  <c r="F1564" i="7"/>
  <c r="J1564" i="7" s="1"/>
  <c r="F2498" i="7"/>
  <c r="J2498" i="7" s="1"/>
  <c r="G837" i="7"/>
  <c r="F2150" i="7"/>
  <c r="J2150" i="7" s="1"/>
  <c r="G2726" i="7"/>
  <c r="K1310" i="7"/>
  <c r="F425" i="7"/>
  <c r="J425" i="7" s="1"/>
  <c r="F440" i="7"/>
  <c r="J440" i="7" s="1"/>
  <c r="F472" i="7"/>
  <c r="J472" i="7" s="1"/>
  <c r="F869" i="7"/>
  <c r="J869" i="7" s="1"/>
  <c r="F961" i="7"/>
  <c r="J961" i="7" s="1"/>
  <c r="G105" i="7"/>
  <c r="N1397" i="7"/>
  <c r="J1397" i="7" s="1"/>
  <c r="O1248" i="7"/>
  <c r="O2075" i="7"/>
  <c r="N1592" i="7"/>
  <c r="J1592" i="7" s="1"/>
  <c r="O1593" i="7"/>
  <c r="F1474" i="7"/>
  <c r="J1474" i="7" s="1"/>
  <c r="N380" i="7"/>
  <c r="N319" i="7" s="1"/>
  <c r="O381" i="7"/>
  <c r="N608" i="7"/>
  <c r="J608" i="7" s="1"/>
  <c r="O609" i="7"/>
  <c r="O518" i="7"/>
  <c r="N2694" i="7"/>
  <c r="E41" i="7"/>
  <c r="I41" i="7" s="1"/>
  <c r="G2241" i="7"/>
  <c r="F2240" i="7"/>
  <c r="K1535" i="7"/>
  <c r="F1549" i="7"/>
  <c r="E1247" i="7"/>
  <c r="I1247" i="7" s="1"/>
  <c r="O1444" i="7"/>
  <c r="G1007" i="7"/>
  <c r="G27" i="7"/>
  <c r="E26" i="7"/>
  <c r="I26" i="7" s="1"/>
  <c r="P27" i="7"/>
  <c r="G212" i="7"/>
  <c r="K244" i="7"/>
  <c r="G244" i="7"/>
  <c r="G426" i="7"/>
  <c r="E425" i="7"/>
  <c r="I425" i="7" s="1"/>
  <c r="P426" i="7"/>
  <c r="P441" i="7"/>
  <c r="K473" i="7"/>
  <c r="G473" i="7"/>
  <c r="E472" i="7"/>
  <c r="I472" i="7" s="1"/>
  <c r="G548" i="7"/>
  <c r="K563" i="7"/>
  <c r="G563" i="7"/>
  <c r="E562" i="7"/>
  <c r="I562" i="7" s="1"/>
  <c r="G609" i="7"/>
  <c r="K671" i="7"/>
  <c r="E670" i="7"/>
  <c r="I670" i="7" s="1"/>
  <c r="P671" i="7"/>
  <c r="G671" i="7"/>
  <c r="K886" i="7"/>
  <c r="G886" i="7"/>
  <c r="K1068" i="7"/>
  <c r="E1067" i="7"/>
  <c r="I1067" i="7" s="1"/>
  <c r="G2166" i="7"/>
  <c r="P2166" i="7"/>
  <c r="K2743" i="7"/>
  <c r="K214" i="7"/>
  <c r="G976" i="7"/>
  <c r="E11" i="7"/>
  <c r="I11" i="7" s="1"/>
  <c r="K89" i="7"/>
  <c r="G89" i="7"/>
  <c r="K137" i="7"/>
  <c r="E136" i="7"/>
  <c r="I136" i="7" s="1"/>
  <c r="E380" i="7"/>
  <c r="I380" i="7" s="1"/>
  <c r="K578" i="7"/>
  <c r="G578" i="7"/>
  <c r="K641" i="7"/>
  <c r="E640" i="7"/>
  <c r="I640" i="7" s="1"/>
  <c r="G641" i="7"/>
  <c r="P641" i="7"/>
  <c r="G870" i="7"/>
  <c r="E869" i="7"/>
  <c r="I869" i="7" s="1"/>
  <c r="E900" i="7"/>
  <c r="I900" i="7" s="1"/>
  <c r="E961" i="7"/>
  <c r="I961" i="7" s="1"/>
  <c r="G962" i="7"/>
  <c r="E1022" i="7"/>
  <c r="I1022" i="7" s="1"/>
  <c r="E1052" i="7"/>
  <c r="I1052" i="7" s="1"/>
  <c r="G1293" i="7"/>
  <c r="G1308" i="7"/>
  <c r="E1307" i="7"/>
  <c r="P1338" i="7"/>
  <c r="G1338" i="7"/>
  <c r="E1337" i="7"/>
  <c r="I1337" i="7" s="1"/>
  <c r="G1398" i="7"/>
  <c r="K1414" i="7"/>
  <c r="E1413" i="7"/>
  <c r="I1413" i="7" s="1"/>
  <c r="G1414" i="7"/>
  <c r="P1414" i="7"/>
  <c r="G1460" i="7"/>
  <c r="E1459" i="7"/>
  <c r="I1459" i="7" s="1"/>
  <c r="G1475" i="7"/>
  <c r="K1520" i="7"/>
  <c r="E1519" i="7"/>
  <c r="I1519" i="7" s="1"/>
  <c r="G1520" i="7"/>
  <c r="P1774" i="7"/>
  <c r="P1894" i="7"/>
  <c r="K2529" i="7"/>
  <c r="G2529" i="7"/>
  <c r="K2771" i="7"/>
  <c r="G2771" i="7"/>
  <c r="G2801" i="7"/>
  <c r="K2831" i="7"/>
  <c r="G2831" i="7"/>
  <c r="K2892" i="7"/>
  <c r="E2891" i="7"/>
  <c r="I2891" i="7" s="1"/>
  <c r="P2892" i="7"/>
  <c r="H2922" i="7"/>
  <c r="D2922" i="7" s="1"/>
  <c r="H2090" i="7"/>
  <c r="D2090" i="7" s="1"/>
  <c r="H837" i="7"/>
  <c r="D837" i="7" s="1"/>
  <c r="P1430" i="7"/>
  <c r="K1580" i="7"/>
  <c r="P1580" i="7"/>
  <c r="G2061" i="7"/>
  <c r="E2498" i="7"/>
  <c r="I2498" i="7" s="1"/>
  <c r="G2499" i="7"/>
  <c r="K2649" i="7"/>
  <c r="G2649" i="7"/>
  <c r="E2648" i="7"/>
  <c r="I2648" i="7" s="1"/>
  <c r="G2695" i="7"/>
  <c r="E2740" i="7"/>
  <c r="I2740" i="7" s="1"/>
  <c r="G2741" i="7"/>
  <c r="K2786" i="7"/>
  <c r="G2786" i="7"/>
  <c r="K2816" i="7"/>
  <c r="E2815" i="7"/>
  <c r="I2815" i="7" s="1"/>
  <c r="G2816" i="7"/>
  <c r="E2875" i="7"/>
  <c r="I2875" i="7" s="1"/>
  <c r="P2876" i="7"/>
  <c r="E2938" i="7"/>
  <c r="I2938" i="7" s="1"/>
  <c r="G2939" i="7"/>
  <c r="E440" i="7"/>
  <c r="I440" i="7" s="1"/>
  <c r="K2651" i="7"/>
  <c r="G932" i="7"/>
  <c r="O2105" i="7"/>
  <c r="K2151" i="7"/>
  <c r="G2151" i="7"/>
  <c r="K2619" i="7"/>
  <c r="G2619" i="7"/>
  <c r="O2120" i="7"/>
  <c r="O2180" i="7"/>
  <c r="P870" i="7"/>
  <c r="H869" i="7"/>
  <c r="D869" i="7" s="1"/>
  <c r="K2666" i="7"/>
  <c r="H2270" i="7"/>
  <c r="D2270" i="7" s="1"/>
  <c r="K2925" i="7"/>
  <c r="O1429" i="7"/>
  <c r="H2603" i="7"/>
  <c r="D2603" i="7" s="1"/>
  <c r="K1295" i="7"/>
  <c r="K1038" i="7"/>
  <c r="K413" i="7"/>
  <c r="K1070" i="7"/>
  <c r="K879" i="7"/>
  <c r="K482" i="7"/>
  <c r="K542" i="7"/>
  <c r="K1559" i="7"/>
  <c r="K995" i="7"/>
  <c r="K1122" i="7"/>
  <c r="K82" i="7"/>
  <c r="P1893" i="7"/>
  <c r="K1574" i="7"/>
  <c r="K1582" i="7"/>
  <c r="P2195" i="7"/>
  <c r="P533" i="7"/>
  <c r="P823" i="7"/>
  <c r="H822" i="7"/>
  <c r="D822" i="7" s="1"/>
  <c r="P886" i="7"/>
  <c r="H885" i="7"/>
  <c r="D885" i="7" s="1"/>
  <c r="P962" i="7"/>
  <c r="H961" i="7"/>
  <c r="D961" i="7" s="1"/>
  <c r="P1308" i="7"/>
  <c r="H1307" i="7"/>
  <c r="D1307" i="7" s="1"/>
  <c r="H1397" i="7"/>
  <c r="D1397" i="7" s="1"/>
  <c r="P1505" i="7"/>
  <c r="H1504" i="7"/>
  <c r="D1504" i="7" s="1"/>
  <c r="P2499" i="7"/>
  <c r="H2498" i="7"/>
  <c r="D2498" i="7" s="1"/>
  <c r="P2649" i="7"/>
  <c r="H2648" i="7"/>
  <c r="D2648" i="7" s="1"/>
  <c r="D2558" i="7"/>
  <c r="P2559" i="7"/>
  <c r="P336" i="7"/>
  <c r="H335" i="7"/>
  <c r="D335" i="7" s="1"/>
  <c r="P381" i="7"/>
  <c r="H380" i="7"/>
  <c r="D380" i="7" s="1"/>
  <c r="H472" i="7"/>
  <c r="D472" i="7" s="1"/>
  <c r="P548" i="7"/>
  <c r="P2771" i="7"/>
  <c r="H2770" i="7"/>
  <c r="D2770" i="7" s="1"/>
  <c r="P2801" i="7"/>
  <c r="H2800" i="7"/>
  <c r="D2800" i="7" s="1"/>
  <c r="P2030" i="7"/>
  <c r="P2241" i="7"/>
  <c r="P2589" i="7"/>
  <c r="H2588" i="7"/>
  <c r="D2588" i="7" s="1"/>
  <c r="H2725" i="7"/>
  <c r="D2725" i="7" s="1"/>
  <c r="P2726" i="7"/>
  <c r="P2741" i="7"/>
  <c r="H2740" i="7"/>
  <c r="D2740" i="7" s="1"/>
  <c r="P976" i="7"/>
  <c r="O1262" i="7"/>
  <c r="H2845" i="7"/>
  <c r="H2953" i="7"/>
  <c r="D2953" i="7" s="1"/>
  <c r="H2968" i="7"/>
  <c r="D2968" i="7" s="1"/>
  <c r="K2250" i="7"/>
  <c r="P1654" i="7"/>
  <c r="H1292" i="7"/>
  <c r="D1292" i="7" s="1"/>
  <c r="H41" i="7"/>
  <c r="D41" i="7" s="1"/>
  <c r="H562" i="7"/>
  <c r="D562" i="7" s="1"/>
  <c r="H625" i="7"/>
  <c r="D625" i="7" s="1"/>
  <c r="H992" i="7"/>
  <c r="D992" i="7" s="1"/>
  <c r="H1052" i="7"/>
  <c r="D1052" i="7" s="1"/>
  <c r="K2825" i="7"/>
  <c r="P12" i="7"/>
  <c r="P73" i="7"/>
  <c r="L72" i="7"/>
  <c r="L56" i="7" s="1"/>
  <c r="P137" i="7"/>
  <c r="H136" i="7"/>
  <c r="D136" i="7" s="1"/>
  <c r="P228" i="7"/>
  <c r="P411" i="7"/>
  <c r="H410" i="7"/>
  <c r="D410" i="7" s="1"/>
  <c r="P1445" i="7"/>
  <c r="P1624" i="7"/>
  <c r="P1639" i="7"/>
  <c r="P1789" i="7"/>
  <c r="P1819" i="7"/>
  <c r="P1864" i="7"/>
  <c r="P1985" i="7"/>
  <c r="P2226" i="7"/>
  <c r="L2225" i="7"/>
  <c r="D2225" i="7" s="1"/>
  <c r="P2786" i="7"/>
  <c r="H2785" i="7"/>
  <c r="D2785" i="7" s="1"/>
  <c r="P2816" i="7"/>
  <c r="P733" i="7"/>
  <c r="L732" i="7"/>
  <c r="D732" i="7" s="1"/>
  <c r="P901" i="7"/>
  <c r="H900" i="7"/>
  <c r="D900" i="7" s="1"/>
  <c r="P977" i="7"/>
  <c r="P1278" i="7"/>
  <c r="L1277" i="7"/>
  <c r="D1277" i="7" s="1"/>
  <c r="P1490" i="7"/>
  <c r="H1489" i="7"/>
  <c r="D1489" i="7" s="1"/>
  <c r="P1565" i="7"/>
  <c r="H1564" i="7"/>
  <c r="D1564" i="7" s="1"/>
  <c r="P1879" i="7"/>
  <c r="P2756" i="7"/>
  <c r="H2755" i="7"/>
  <c r="D2755" i="7" s="1"/>
  <c r="K680" i="7"/>
  <c r="P793" i="7"/>
  <c r="H792" i="7"/>
  <c r="D792" i="7" s="1"/>
  <c r="H777" i="7"/>
  <c r="D777" i="7" s="1"/>
  <c r="K780" i="7"/>
  <c r="K212" i="7"/>
  <c r="K206" i="7"/>
  <c r="K505" i="7"/>
  <c r="K2956" i="7"/>
  <c r="L2921" i="7"/>
  <c r="P3010" i="7"/>
  <c r="K2756" i="7"/>
  <c r="K2697" i="7"/>
  <c r="M2059" i="7"/>
  <c r="P3009" i="7"/>
  <c r="N3022" i="7"/>
  <c r="P3008" i="7"/>
  <c r="F3022" i="7"/>
  <c r="O732" i="7"/>
  <c r="K520" i="7"/>
  <c r="K460" i="7"/>
  <c r="L3022" i="7"/>
  <c r="K336" i="7"/>
  <c r="K261" i="7"/>
  <c r="K246" i="7"/>
  <c r="F226" i="7"/>
  <c r="J226" i="7" s="1"/>
  <c r="K1085" i="7"/>
  <c r="F1083" i="7"/>
  <c r="J1083" i="7" s="1"/>
  <c r="G1085" i="7"/>
  <c r="J3007" i="7"/>
  <c r="P3007" i="7" s="1"/>
  <c r="K1118" i="7"/>
  <c r="K410" i="7"/>
  <c r="G410" i="7"/>
  <c r="K383" i="7"/>
  <c r="J3006" i="7"/>
  <c r="P3005" i="7" s="1"/>
  <c r="K1087" i="7"/>
  <c r="K1115" i="7"/>
  <c r="F1113" i="7"/>
  <c r="J1113" i="7" s="1"/>
  <c r="G1115" i="7"/>
  <c r="F380" i="7"/>
  <c r="J380" i="7" s="1"/>
  <c r="G381" i="7"/>
  <c r="F1022" i="7"/>
  <c r="J1022" i="7" s="1"/>
  <c r="K1023" i="7"/>
  <c r="G1023" i="7"/>
  <c r="F1067" i="7"/>
  <c r="J1067" i="7" s="1"/>
  <c r="G1068" i="7"/>
  <c r="F1127" i="7"/>
  <c r="G1128" i="7"/>
  <c r="J3013" i="7"/>
  <c r="P926" i="7"/>
  <c r="G72" i="7"/>
  <c r="F3004" i="7"/>
  <c r="J1307" i="7" l="1"/>
  <c r="I2694" i="7"/>
  <c r="I517" i="7"/>
  <c r="I1592" i="7"/>
  <c r="J2060" i="7"/>
  <c r="K2060" i="7" s="1"/>
  <c r="J916" i="7"/>
  <c r="J532" i="7"/>
  <c r="K532" i="7" s="1"/>
  <c r="J1232" i="7"/>
  <c r="N242" i="7"/>
  <c r="J258" i="7"/>
  <c r="N2466" i="7"/>
  <c r="J2694" i="7"/>
  <c r="O2090" i="7"/>
  <c r="J2090" i="7"/>
  <c r="K1172" i="7"/>
  <c r="I915" i="7"/>
  <c r="H242" i="7"/>
  <c r="D242" i="7" s="1"/>
  <c r="E731" i="7"/>
  <c r="I731" i="7" s="1"/>
  <c r="F10" i="7"/>
  <c r="F456" i="7"/>
  <c r="F242" i="7"/>
  <c r="F87" i="7"/>
  <c r="J87" i="7" s="1"/>
  <c r="O1172" i="7"/>
  <c r="E624" i="7"/>
  <c r="I624" i="7" s="1"/>
  <c r="E87" i="7"/>
  <c r="I87" i="7" s="1"/>
  <c r="D56" i="7"/>
  <c r="L685" i="7"/>
  <c r="D686" i="7"/>
  <c r="D685" i="7" s="1"/>
  <c r="D1007" i="7"/>
  <c r="P1007" i="7" s="1"/>
  <c r="D72" i="7"/>
  <c r="P72" i="7" s="1"/>
  <c r="L87" i="7"/>
  <c r="D104" i="7"/>
  <c r="P104" i="7" s="1"/>
  <c r="K1292" i="7"/>
  <c r="K227" i="7"/>
  <c r="K2725" i="7"/>
  <c r="N2709" i="7"/>
  <c r="O1277" i="7"/>
  <c r="F2709" i="7"/>
  <c r="D2845" i="7"/>
  <c r="P2845" i="7" s="1"/>
  <c r="H2709" i="7"/>
  <c r="D2709" i="7" s="1"/>
  <c r="E2709" i="7"/>
  <c r="I2709" i="7" s="1"/>
  <c r="P88" i="7"/>
  <c r="H87" i="7"/>
  <c r="P243" i="7"/>
  <c r="K88" i="7"/>
  <c r="L915" i="7"/>
  <c r="K2543" i="7"/>
  <c r="M1428" i="7"/>
  <c r="D2694" i="7"/>
  <c r="P2694" i="7" s="1"/>
  <c r="H2466" i="7"/>
  <c r="K2090" i="7"/>
  <c r="F2466" i="7"/>
  <c r="O2922" i="7"/>
  <c r="K2922" i="7"/>
  <c r="O1247" i="7"/>
  <c r="K517" i="7"/>
  <c r="G227" i="7"/>
  <c r="E226" i="7"/>
  <c r="I226" i="7" s="1"/>
  <c r="E2466" i="7"/>
  <c r="I2466" i="7" s="1"/>
  <c r="P1429" i="7"/>
  <c r="G1429" i="7"/>
  <c r="P487" i="7"/>
  <c r="D915" i="7"/>
  <c r="O747" i="7"/>
  <c r="G335" i="7"/>
  <c r="D2482" i="7"/>
  <c r="P2482" i="7" s="1"/>
  <c r="H1412" i="7"/>
  <c r="D1412" i="7" s="1"/>
  <c r="K2695" i="7"/>
  <c r="G1097" i="7"/>
  <c r="G440" i="7"/>
  <c r="G1262" i="7"/>
  <c r="G395" i="7"/>
  <c r="G1277" i="7"/>
  <c r="M2921" i="7"/>
  <c r="O1007" i="7"/>
  <c r="K1248" i="7"/>
  <c r="K609" i="7"/>
  <c r="K1398" i="7"/>
  <c r="G1444" i="7"/>
  <c r="G1202" i="7"/>
  <c r="G196" i="7"/>
  <c r="K2663" i="7"/>
  <c r="F3023" i="7"/>
  <c r="G104" i="7"/>
  <c r="G2195" i="7"/>
  <c r="G1549" i="7"/>
  <c r="G2210" i="7"/>
  <c r="G2075" i="7"/>
  <c r="M456" i="7"/>
  <c r="M10" i="7"/>
  <c r="O10" i="7" s="1"/>
  <c r="K41" i="7"/>
  <c r="F2890" i="7"/>
  <c r="J2890" i="7" s="1"/>
  <c r="D2891" i="7"/>
  <c r="P2891" i="7" s="1"/>
  <c r="H2890" i="7"/>
  <c r="D2890" i="7" s="1"/>
  <c r="E2890" i="7"/>
  <c r="I2890" i="7" s="1"/>
  <c r="G2845" i="7"/>
  <c r="P2165" i="7"/>
  <c r="K2528" i="7"/>
  <c r="P1112" i="7"/>
  <c r="N456" i="7"/>
  <c r="O457" i="7"/>
  <c r="L456" i="7"/>
  <c r="P992" i="7"/>
  <c r="H991" i="7"/>
  <c r="G1459" i="7"/>
  <c r="K1459" i="7"/>
  <c r="K2875" i="7"/>
  <c r="G2875" i="7"/>
  <c r="K992" i="7"/>
  <c r="E991" i="7"/>
  <c r="P457" i="7"/>
  <c r="K2618" i="7"/>
  <c r="K2091" i="7"/>
  <c r="N991" i="7"/>
  <c r="P1247" i="7"/>
  <c r="K2711" i="7"/>
  <c r="E456" i="7"/>
  <c r="I456" i="7" s="1"/>
  <c r="P747" i="7"/>
  <c r="D2135" i="7"/>
  <c r="P2135" i="7" s="1"/>
  <c r="P686" i="7"/>
  <c r="P532" i="7"/>
  <c r="P1232" i="7"/>
  <c r="K1308" i="7"/>
  <c r="G685" i="7"/>
  <c r="K2061" i="7"/>
  <c r="P577" i="7"/>
  <c r="K458" i="7"/>
  <c r="K259" i="7"/>
  <c r="K518" i="7"/>
  <c r="K917" i="7"/>
  <c r="G2543" i="7"/>
  <c r="K900" i="7"/>
  <c r="P762" i="7"/>
  <c r="K577" i="7"/>
  <c r="G517" i="7"/>
  <c r="P517" i="7"/>
  <c r="K120" i="7"/>
  <c r="G88" i="7"/>
  <c r="P3006" i="7"/>
  <c r="P2830" i="7"/>
  <c r="F319" i="7"/>
  <c r="J319" i="7" s="1"/>
  <c r="L319" i="7"/>
  <c r="G1292" i="7"/>
  <c r="P1217" i="7"/>
  <c r="G577" i="7"/>
  <c r="H319" i="7"/>
  <c r="D319" i="7" s="1"/>
  <c r="P365" i="7"/>
  <c r="E319" i="7"/>
  <c r="P2558" i="7"/>
  <c r="P2075" i="7"/>
  <c r="P2105" i="7"/>
  <c r="L1428" i="7"/>
  <c r="O258" i="7"/>
  <c r="G1217" i="7"/>
  <c r="P2543" i="7"/>
  <c r="P196" i="7"/>
  <c r="K2953" i="7"/>
  <c r="G1592" i="7"/>
  <c r="G243" i="7"/>
  <c r="K762" i="7"/>
  <c r="G900" i="7"/>
  <c r="G792" i="7"/>
  <c r="G2090" i="7"/>
  <c r="G762" i="7"/>
  <c r="G2120" i="7"/>
  <c r="P916" i="7"/>
  <c r="G1232" i="7"/>
  <c r="G2603" i="7"/>
  <c r="G547" i="7"/>
  <c r="K547" i="7"/>
  <c r="K2845" i="7"/>
  <c r="K1579" i="7"/>
  <c r="G365" i="7"/>
  <c r="E56" i="7"/>
  <c r="I56" i="7" s="1"/>
  <c r="O87" i="7"/>
  <c r="P2255" i="7"/>
  <c r="P2528" i="7"/>
  <c r="P1579" i="7"/>
  <c r="G258" i="7"/>
  <c r="P120" i="7"/>
  <c r="G41" i="7"/>
  <c r="K777" i="7"/>
  <c r="K593" i="7"/>
  <c r="G625" i="7"/>
  <c r="K2770" i="7"/>
  <c r="K2785" i="7"/>
  <c r="G992" i="7"/>
  <c r="O2060" i="7"/>
  <c r="N2059" i="7"/>
  <c r="G2482" i="7"/>
  <c r="G2618" i="7"/>
  <c r="G2663" i="7"/>
  <c r="P1713" i="7"/>
  <c r="P2618" i="7"/>
  <c r="G1579" i="7"/>
  <c r="G593" i="7"/>
  <c r="G2694" i="7"/>
  <c r="P11" i="7"/>
  <c r="K11" i="7"/>
  <c r="K670" i="7"/>
  <c r="P2663" i="7"/>
  <c r="K1534" i="7"/>
  <c r="P946" i="7"/>
  <c r="K335" i="7"/>
  <c r="K2755" i="7"/>
  <c r="K2830" i="7"/>
  <c r="G916" i="7"/>
  <c r="K380" i="7"/>
  <c r="O1232" i="7"/>
  <c r="G2830" i="7"/>
  <c r="K2482" i="7"/>
  <c r="O1097" i="7"/>
  <c r="K2603" i="7"/>
  <c r="K1504" i="7"/>
  <c r="G2528" i="7"/>
  <c r="P1743" i="7"/>
  <c r="P625" i="7"/>
  <c r="H624" i="7"/>
  <c r="D624" i="7" s="1"/>
  <c r="K2573" i="7"/>
  <c r="F624" i="7"/>
  <c r="J624" i="7" s="1"/>
  <c r="G2800" i="7"/>
  <c r="P1683" i="7"/>
  <c r="P1082" i="7"/>
  <c r="P608" i="7"/>
  <c r="P1307" i="7"/>
  <c r="G2953" i="7"/>
  <c r="G2573" i="7"/>
  <c r="P2270" i="7"/>
  <c r="P1833" i="7"/>
  <c r="K1037" i="7"/>
  <c r="P335" i="7"/>
  <c r="P1022" i="7"/>
  <c r="P395" i="7"/>
  <c r="P792" i="7"/>
  <c r="P1863" i="7"/>
  <c r="P2953" i="7"/>
  <c r="P1504" i="7"/>
  <c r="P2090" i="7"/>
  <c r="P2922" i="7"/>
  <c r="P1549" i="7"/>
  <c r="P2210" i="7"/>
  <c r="P2060" i="7"/>
  <c r="P1187" i="7"/>
  <c r="P1202" i="7"/>
  <c r="P2150" i="7"/>
  <c r="P211" i="7"/>
  <c r="P1818" i="7"/>
  <c r="P1668" i="7"/>
  <c r="P777" i="7"/>
  <c r="P2755" i="7"/>
  <c r="P1489" i="7"/>
  <c r="P1638" i="7"/>
  <c r="P1623" i="7"/>
  <c r="P2588" i="7"/>
  <c r="P885" i="7"/>
  <c r="P822" i="7"/>
  <c r="P1908" i="7"/>
  <c r="P837" i="7"/>
  <c r="P1608" i="7"/>
  <c r="P1534" i="7"/>
  <c r="P1803" i="7"/>
  <c r="P1172" i="7"/>
  <c r="P1097" i="7"/>
  <c r="P1924" i="7"/>
  <c r="P2633" i="7"/>
  <c r="P2573" i="7"/>
  <c r="P502" i="7"/>
  <c r="P1262" i="7"/>
  <c r="P1999" i="7"/>
  <c r="P1878" i="7"/>
  <c r="P2180" i="7"/>
  <c r="G2770" i="7"/>
  <c r="P2740" i="7"/>
  <c r="P2603" i="7"/>
  <c r="K2513" i="7"/>
  <c r="G2150" i="7"/>
  <c r="E2059" i="7"/>
  <c r="I2059" i="7" s="1"/>
  <c r="P2120" i="7"/>
  <c r="P1939" i="7"/>
  <c r="P1397" i="7"/>
  <c r="G1397" i="7"/>
  <c r="E884" i="7"/>
  <c r="I884" i="7" s="1"/>
  <c r="F731" i="7"/>
  <c r="G608" i="7"/>
  <c r="G120" i="7"/>
  <c r="L731" i="7"/>
  <c r="P258" i="7"/>
  <c r="P410" i="7"/>
  <c r="P136" i="7"/>
  <c r="P2014" i="7"/>
  <c r="P1519" i="7"/>
  <c r="K2815" i="7"/>
  <c r="P1337" i="7"/>
  <c r="K1337" i="7"/>
  <c r="K2800" i="7"/>
  <c r="G2255" i="7"/>
  <c r="K931" i="7"/>
  <c r="G2710" i="7"/>
  <c r="K2270" i="7"/>
  <c r="G2060" i="7"/>
  <c r="P41" i="7"/>
  <c r="G2891" i="7"/>
  <c r="K2891" i="7"/>
  <c r="P1413" i="7"/>
  <c r="K1413" i="7"/>
  <c r="K1052" i="7"/>
  <c r="K136" i="7"/>
  <c r="K885" i="7"/>
  <c r="K2968" i="7"/>
  <c r="K2633" i="7"/>
  <c r="O2725" i="7"/>
  <c r="P1848" i="7"/>
  <c r="N915" i="7"/>
  <c r="K792" i="7"/>
  <c r="K502" i="7"/>
  <c r="O2694" i="7"/>
  <c r="G2755" i="7"/>
  <c r="G2633" i="7"/>
  <c r="G1519" i="7"/>
  <c r="K640" i="7"/>
  <c r="G562" i="7"/>
  <c r="K562" i="7"/>
  <c r="G502" i="7"/>
  <c r="G11" i="7"/>
  <c r="K2150" i="7"/>
  <c r="G2968" i="7"/>
  <c r="P2725" i="7"/>
  <c r="G2725" i="7"/>
  <c r="P2044" i="7"/>
  <c r="P2029" i="7"/>
  <c r="P1788" i="7"/>
  <c r="K1474" i="7"/>
  <c r="G1037" i="7"/>
  <c r="P1037" i="7"/>
  <c r="N731" i="7"/>
  <c r="J731" i="7" s="1"/>
  <c r="G640" i="7"/>
  <c r="P547" i="7"/>
  <c r="G457" i="7"/>
  <c r="P380" i="7"/>
  <c r="G136" i="7"/>
  <c r="P2225" i="7"/>
  <c r="G1504" i="7"/>
  <c r="K12" i="7"/>
  <c r="G670" i="7"/>
  <c r="O1397" i="7"/>
  <c r="K2499" i="7"/>
  <c r="K1519" i="7"/>
  <c r="K381" i="7"/>
  <c r="G885" i="7"/>
  <c r="F884" i="7"/>
  <c r="J884" i="7" s="1"/>
  <c r="K1564" i="7"/>
  <c r="G2270" i="7"/>
  <c r="K2801" i="7"/>
  <c r="F2921" i="7"/>
  <c r="J2921" i="7" s="1"/>
  <c r="G2922" i="7"/>
  <c r="K837" i="7"/>
  <c r="G931" i="7"/>
  <c r="G1052" i="7"/>
  <c r="G1534" i="7"/>
  <c r="E1428" i="7"/>
  <c r="P1773" i="7"/>
  <c r="K2165" i="7"/>
  <c r="P2498" i="7"/>
  <c r="P2710" i="7"/>
  <c r="E2921" i="7"/>
  <c r="I2921" i="7" s="1"/>
  <c r="K2741" i="7"/>
  <c r="L2059" i="7"/>
  <c r="K1293" i="7"/>
  <c r="E2985" i="7"/>
  <c r="N2985" i="7"/>
  <c r="F2059" i="7"/>
  <c r="G2785" i="7"/>
  <c r="G777" i="7"/>
  <c r="P1564" i="7"/>
  <c r="P2785" i="7"/>
  <c r="P2513" i="7"/>
  <c r="P961" i="7"/>
  <c r="P1758" i="7"/>
  <c r="K2939" i="7"/>
  <c r="G1307" i="7"/>
  <c r="P640" i="7"/>
  <c r="P931" i="7"/>
  <c r="K962" i="7"/>
  <c r="K870" i="7"/>
  <c r="G2165" i="7"/>
  <c r="O1292" i="7"/>
  <c r="G2513" i="7"/>
  <c r="F915" i="7"/>
  <c r="F868" i="7"/>
  <c r="J868" i="7" s="1"/>
  <c r="F1412" i="7"/>
  <c r="J1412" i="7" s="1"/>
  <c r="K211" i="7"/>
  <c r="G211" i="7"/>
  <c r="G1564" i="7"/>
  <c r="O1592" i="7"/>
  <c r="N1428" i="7"/>
  <c r="F1428" i="7"/>
  <c r="G1474" i="7"/>
  <c r="O380" i="7"/>
  <c r="O608" i="7"/>
  <c r="K196" i="7"/>
  <c r="G2240" i="7"/>
  <c r="K2648" i="7"/>
  <c r="P2815" i="7"/>
  <c r="P1969" i="7"/>
  <c r="G1247" i="7"/>
  <c r="H10" i="7"/>
  <c r="D10" i="7" s="1"/>
  <c r="P440" i="7"/>
  <c r="K2938" i="7"/>
  <c r="G2938" i="7"/>
  <c r="P2938" i="7"/>
  <c r="P1459" i="7"/>
  <c r="K869" i="7"/>
  <c r="E868" i="7"/>
  <c r="I868" i="7" s="1"/>
  <c r="G869" i="7"/>
  <c r="G425" i="7"/>
  <c r="P425" i="7"/>
  <c r="G26" i="7"/>
  <c r="P26" i="7"/>
  <c r="P2875" i="7"/>
  <c r="P670" i="7"/>
  <c r="G2648" i="7"/>
  <c r="K2740" i="7"/>
  <c r="G2740" i="7"/>
  <c r="K2498" i="7"/>
  <c r="G2498" i="7"/>
  <c r="G2815" i="7"/>
  <c r="E1412" i="7"/>
  <c r="I1412" i="7" s="1"/>
  <c r="G1413" i="7"/>
  <c r="G1337" i="7"/>
  <c r="G961" i="7"/>
  <c r="E915" i="7"/>
  <c r="E10" i="7"/>
  <c r="K472" i="7"/>
  <c r="G472" i="7"/>
  <c r="P1067" i="7"/>
  <c r="H868" i="7"/>
  <c r="D868" i="7" s="1"/>
  <c r="P869" i="7"/>
  <c r="H2921" i="7"/>
  <c r="D2921" i="7" s="1"/>
  <c r="H2059" i="7"/>
  <c r="H915" i="7"/>
  <c r="H731" i="7"/>
  <c r="K243" i="7"/>
  <c r="P1653" i="7"/>
  <c r="P1984" i="7"/>
  <c r="P1444" i="7"/>
  <c r="P227" i="7"/>
  <c r="P1052" i="7"/>
  <c r="P2968" i="7"/>
  <c r="P2800" i="7"/>
  <c r="P2770" i="7"/>
  <c r="P1277" i="7"/>
  <c r="H884" i="7"/>
  <c r="D884" i="7" s="1"/>
  <c r="P900" i="7"/>
  <c r="P732" i="7"/>
  <c r="P562" i="7"/>
  <c r="P1292" i="7"/>
  <c r="P2648" i="7"/>
  <c r="K625" i="7"/>
  <c r="K1083" i="7"/>
  <c r="F1082" i="7"/>
  <c r="J1082" i="7" s="1"/>
  <c r="G1083" i="7"/>
  <c r="G1127" i="7"/>
  <c r="K1022" i="7"/>
  <c r="G1022" i="7"/>
  <c r="G380" i="7"/>
  <c r="J3022" i="7"/>
  <c r="K1067" i="7"/>
  <c r="G1067" i="7"/>
  <c r="K1113" i="7"/>
  <c r="F1112" i="7"/>
  <c r="J1112" i="7" s="1"/>
  <c r="G1113" i="7"/>
  <c r="J3004" i="7"/>
  <c r="F3002" i="7"/>
  <c r="F3021" i="7" s="1"/>
  <c r="J456" i="7" l="1"/>
  <c r="J2709" i="7"/>
  <c r="J2466" i="7"/>
  <c r="J915" i="7"/>
  <c r="I1428" i="7"/>
  <c r="D87" i="7"/>
  <c r="J2059" i="7"/>
  <c r="K2059" i="7" s="1"/>
  <c r="J242" i="7"/>
  <c r="O242" i="7"/>
  <c r="J1428" i="7"/>
  <c r="D731" i="7"/>
  <c r="G226" i="7"/>
  <c r="K731" i="7"/>
  <c r="O2921" i="7"/>
  <c r="K2921" i="7"/>
  <c r="K1397" i="7"/>
  <c r="K87" i="7"/>
  <c r="N2999" i="7"/>
  <c r="K258" i="7"/>
  <c r="K1592" i="7"/>
  <c r="K457" i="7"/>
  <c r="P3001" i="7"/>
  <c r="K2694" i="7"/>
  <c r="K1247" i="7"/>
  <c r="D2466" i="7"/>
  <c r="P731" i="7"/>
  <c r="P87" i="7"/>
  <c r="K915" i="7"/>
  <c r="F991" i="7"/>
  <c r="J991" i="7" s="1"/>
  <c r="P685" i="7"/>
  <c r="D2059" i="7"/>
  <c r="P2059" i="7" s="1"/>
  <c r="K608" i="7"/>
  <c r="K56" i="7"/>
  <c r="G56" i="7"/>
  <c r="K916" i="7"/>
  <c r="O2466" i="7"/>
  <c r="N2983" i="7"/>
  <c r="N3020" i="7" s="1"/>
  <c r="G2466" i="7"/>
  <c r="O2059" i="7"/>
  <c r="I10" i="7"/>
  <c r="P56" i="7"/>
  <c r="J10" i="7"/>
  <c r="O456" i="7"/>
  <c r="G731" i="7"/>
  <c r="G87" i="7"/>
  <c r="P319" i="7"/>
  <c r="G884" i="7"/>
  <c r="P1412" i="7"/>
  <c r="P884" i="7"/>
  <c r="P868" i="7"/>
  <c r="P1923" i="7"/>
  <c r="G915" i="7"/>
  <c r="K884" i="7"/>
  <c r="G2890" i="7"/>
  <c r="P226" i="7"/>
  <c r="K624" i="7"/>
  <c r="O1428" i="7"/>
  <c r="O915" i="7"/>
  <c r="O2709" i="7"/>
  <c r="G2709" i="7"/>
  <c r="O731" i="7"/>
  <c r="P1607" i="7"/>
  <c r="K2710" i="7"/>
  <c r="G624" i="7"/>
  <c r="P624" i="7"/>
  <c r="G456" i="7"/>
  <c r="G2059" i="7"/>
  <c r="G10" i="7"/>
  <c r="P2709" i="7"/>
  <c r="P2921" i="7"/>
  <c r="G2921" i="7"/>
  <c r="G1428" i="7"/>
  <c r="P10" i="7"/>
  <c r="K1412" i="7"/>
  <c r="G1412" i="7"/>
  <c r="K868" i="7"/>
  <c r="G868" i="7"/>
  <c r="K961" i="7"/>
  <c r="K2890" i="7"/>
  <c r="P2890" i="7"/>
  <c r="K226" i="7"/>
  <c r="J3002" i="7"/>
  <c r="J3023" i="7"/>
  <c r="P915" i="7"/>
  <c r="K1112" i="7"/>
  <c r="G1112" i="7"/>
  <c r="K1082" i="7"/>
  <c r="G1082" i="7"/>
  <c r="G319" i="7"/>
  <c r="F2985" i="7"/>
  <c r="K1428" i="7" l="1"/>
  <c r="K10" i="7"/>
  <c r="K456" i="7"/>
  <c r="F2999" i="7"/>
  <c r="J2985" i="7"/>
  <c r="J2999" i="7" s="1"/>
  <c r="J3021" i="7"/>
  <c r="K2709" i="7"/>
  <c r="F2983" i="7"/>
  <c r="P2466" i="7"/>
  <c r="K2466" i="7"/>
  <c r="G2985" i="7"/>
  <c r="G991" i="7"/>
  <c r="J2983" i="7" l="1"/>
  <c r="F3020" i="7"/>
  <c r="J3020" i="7" l="1"/>
  <c r="K2271" i="7"/>
  <c r="H3002" i="7" l="1"/>
  <c r="H593" i="7"/>
  <c r="D593" i="7" s="1"/>
  <c r="P594" i="7"/>
  <c r="H456" i="7" l="1"/>
  <c r="D456" i="7" s="1"/>
  <c r="P593" i="7"/>
  <c r="H2985" i="7"/>
  <c r="P456" i="7" l="1"/>
  <c r="P1128" i="7"/>
  <c r="L3002" i="7"/>
  <c r="L3021" i="7" s="1"/>
  <c r="L1127" i="7"/>
  <c r="L991" i="7" l="1"/>
  <c r="D1127" i="7"/>
  <c r="P1127" i="7" s="1"/>
  <c r="D3002" i="7"/>
  <c r="L2985" i="7"/>
  <c r="L2999" i="7" s="1"/>
  <c r="D2985" i="7" l="1"/>
  <c r="L2983" i="7"/>
  <c r="L3020" i="7" s="1"/>
  <c r="D991" i="7"/>
  <c r="P2985" i="7" l="1"/>
  <c r="P991" i="7"/>
  <c r="P1385" i="7" l="1"/>
  <c r="H3004" i="7"/>
  <c r="H3023" i="7" l="1"/>
  <c r="D3004" i="7"/>
  <c r="D3000" i="7" s="1"/>
  <c r="H3021" i="7"/>
  <c r="D3023" i="7" l="1"/>
  <c r="D3021" i="7"/>
  <c r="P314" i="7"/>
  <c r="G314" i="7"/>
  <c r="E3013" i="7"/>
  <c r="E304" i="7"/>
  <c r="K314" i="7"/>
  <c r="E242" i="7" l="1"/>
  <c r="I242" i="7" s="1"/>
  <c r="I304" i="7"/>
  <c r="K304" i="7"/>
  <c r="P304" i="7"/>
  <c r="E3022" i="7"/>
  <c r="E2986" i="7"/>
  <c r="G304" i="7"/>
  <c r="G242" i="7" l="1"/>
  <c r="E2983" i="7"/>
  <c r="P242" i="7"/>
  <c r="G2986" i="7"/>
  <c r="E2999" i="7"/>
  <c r="E3020" i="7" l="1"/>
  <c r="K242" i="7"/>
  <c r="G2983" i="7"/>
  <c r="I3016" i="7"/>
  <c r="M3016" i="7"/>
  <c r="M2054" i="7"/>
  <c r="O2054" i="7" l="1"/>
  <c r="P3016" i="7"/>
  <c r="M2044" i="7"/>
  <c r="I2044" i="7" s="1"/>
  <c r="O2056" i="7"/>
  <c r="K2044" i="7" l="1"/>
  <c r="M1923" i="7"/>
  <c r="I1923" i="7" s="1"/>
  <c r="O2044" i="7"/>
  <c r="O1923" i="7" l="1"/>
  <c r="K1923" i="7" l="1"/>
  <c r="K1728" i="7"/>
  <c r="M1607" i="7"/>
  <c r="I1607" i="7" s="1"/>
  <c r="K1731" i="7"/>
  <c r="O1607" i="7" l="1"/>
  <c r="K1729" i="7"/>
  <c r="K1607" i="7" l="1"/>
  <c r="H3013" i="7"/>
  <c r="P1602" i="7"/>
  <c r="H1592" i="7"/>
  <c r="D1592" i="7" l="1"/>
  <c r="P1592" i="7" s="1"/>
  <c r="H1428" i="7"/>
  <c r="D1428" i="7" s="1"/>
  <c r="D3013" i="7"/>
  <c r="H2986" i="7"/>
  <c r="H2999" i="7" s="1"/>
  <c r="H3022" i="7"/>
  <c r="H2983" i="7" l="1"/>
  <c r="H3020" i="7" s="1"/>
  <c r="D3022" i="7"/>
  <c r="D2986" i="7"/>
  <c r="K3013" i="7"/>
  <c r="P1428" i="7" l="1"/>
  <c r="D2983" i="7"/>
  <c r="P2986" i="7"/>
  <c r="D2999" i="7"/>
  <c r="P2999" i="7" s="1"/>
  <c r="P2983" i="7" l="1"/>
  <c r="D3020" i="7"/>
  <c r="M3002" i="7"/>
  <c r="M2985" i="7" s="1"/>
  <c r="O2985" i="7" s="1"/>
  <c r="K440" i="7"/>
  <c r="M319" i="7"/>
  <c r="I319" i="7" s="1"/>
  <c r="K441" i="7"/>
  <c r="I3002" i="7"/>
  <c r="O319" i="7" l="1"/>
  <c r="K319" i="7"/>
  <c r="I2985" i="7"/>
  <c r="P3002" i="7"/>
  <c r="K2985" i="7" l="1"/>
  <c r="K443" i="7"/>
  <c r="M3004" i="7"/>
  <c r="M3023" i="7" s="1"/>
  <c r="M3021" i="7" l="1"/>
  <c r="I3004" i="7"/>
  <c r="I3023" i="7" l="1"/>
  <c r="I3021" i="7"/>
  <c r="P3004" i="7"/>
  <c r="P3021" i="7" l="1"/>
  <c r="P3023" i="7"/>
  <c r="M3013" i="7"/>
  <c r="M3022" i="7" s="1"/>
  <c r="M1307" i="7"/>
  <c r="O1307" i="7" l="1"/>
  <c r="I1307" i="7"/>
  <c r="I3013" i="7"/>
  <c r="I3022" i="7" s="1"/>
  <c r="M991" i="7"/>
  <c r="I991" i="7" s="1"/>
  <c r="M2986" i="7"/>
  <c r="K1307" i="7"/>
  <c r="P3013" i="7" l="1"/>
  <c r="P3022" i="7" s="1"/>
  <c r="I2986" i="7"/>
  <c r="I2999" i="7" s="1"/>
  <c r="M2999" i="7"/>
  <c r="O2986" i="7"/>
  <c r="O991" i="7"/>
  <c r="M2983" i="7"/>
  <c r="K2986" i="7" l="1"/>
  <c r="P3020" i="7"/>
  <c r="I2983" i="7"/>
  <c r="K991" i="7"/>
  <c r="O2983" i="7"/>
  <c r="M3020" i="7"/>
  <c r="K2983" i="7" l="1"/>
  <c r="I3020" i="7"/>
</calcChain>
</file>

<file path=xl/sharedStrings.xml><?xml version="1.0" encoding="utf-8"?>
<sst xmlns="http://schemas.openxmlformats.org/spreadsheetml/2006/main" count="3040" uniqueCount="243">
  <si>
    <t>Kwalifikacja wojskowa</t>
  </si>
  <si>
    <t>Świadczenia rodzinne, świadczenie z funduszu alimentacyjnego oraz składki na ubezpieczenia emerytalne i rentowe z ubezpieczenia społecznego</t>
  </si>
  <si>
    <t>Pomoc dla cudzoziemców</t>
  </si>
  <si>
    <t>Centra kultury i sztuki</t>
  </si>
  <si>
    <t>Szpitale kliniczne</t>
  </si>
  <si>
    <t>Zasiłki stałe</t>
  </si>
  <si>
    <t>Zadania w zakresie przeciwdziałania przemocy w rodzinie</t>
  </si>
  <si>
    <t>inwestycje i zakupy inwestycyjne</t>
  </si>
  <si>
    <t>Urzędy naczelnych organów władzy państwowej, kontroli i ochrony prawa oraz sądownictwa</t>
  </si>
  <si>
    <t>Składki na ubezpieczenie zdrowotne oraz świadczenia dla osób nieobjętych obowiązkiem ubezpieczenia zdrowotnego</t>
  </si>
  <si>
    <t>Jednostki specjalistycznego poradnictwa, mieszkania chronione i ośrodki interwencji kryzysowej</t>
  </si>
  <si>
    <t>Kolonie i obozy oraz inne formy wypoczynku dzieci i młodzieży szkolnej, a także szkolenia młodzieży</t>
  </si>
  <si>
    <t>Urzędy naczelnych organów władzy państwowej, kontroli i ochrony prawa</t>
  </si>
  <si>
    <t>Ogrody botaniczne i zoologiczne oraz naturalne obszary  i obiekty chronionej przyrody</t>
  </si>
  <si>
    <t>wydatki jednostek budżetowych</t>
  </si>
  <si>
    <t>z czego:</t>
  </si>
  <si>
    <t>dotacje na zadania bieżące</t>
  </si>
  <si>
    <t>świadczenia na rzecz osób fizycznych</t>
  </si>
  <si>
    <t xml:space="preserve">     - wydatki związane z realizacją ich statutowych zadań</t>
  </si>
  <si>
    <t xml:space="preserve">     - wynagrodzenia i składki od nich naliczane</t>
  </si>
  <si>
    <t>Dział</t>
  </si>
  <si>
    <t>Ogółem</t>
  </si>
  <si>
    <t>w tym:</t>
  </si>
  <si>
    <t>Powiat</t>
  </si>
  <si>
    <t>Działalność usługowa</t>
  </si>
  <si>
    <t>010</t>
  </si>
  <si>
    <t>Rolnictwo i łowiectwo</t>
  </si>
  <si>
    <t>01095</t>
  </si>
  <si>
    <t>Pozostała działalność</t>
  </si>
  <si>
    <t>020</t>
  </si>
  <si>
    <t>Leśnictwo</t>
  </si>
  <si>
    <t>Transport i łączność</t>
  </si>
  <si>
    <t>Drogi publiczne gminne</t>
  </si>
  <si>
    <t>Gospodarka mieszkaniowa</t>
  </si>
  <si>
    <t>Gospodarka komunalna i ochrona środowiska</t>
  </si>
  <si>
    <t>Oczyszczanie miast i wsi</t>
  </si>
  <si>
    <t>Utrzymanie zieleni w miastach i gminach</t>
  </si>
  <si>
    <t>Oświetlenie ulic, placów i dróg</t>
  </si>
  <si>
    <t>Bezpieczeństwo publiczne i ochrona przeciwpożarowa</t>
  </si>
  <si>
    <t>Ochotnicze straże pożarne</t>
  </si>
  <si>
    <t>Gospodarka gruntami i nieruchomościami</t>
  </si>
  <si>
    <t>Oświata i wychowanie</t>
  </si>
  <si>
    <t>Szkoły podstawowe</t>
  </si>
  <si>
    <t>Dowożenie uczniów do szkół</t>
  </si>
  <si>
    <t>Szkoły zawodowe specjalne</t>
  </si>
  <si>
    <t>Edukacyjna opieka wychowawcza</t>
  </si>
  <si>
    <t>Placówki wychowania pozaszkolnego</t>
  </si>
  <si>
    <t>Internaty i bursy szkolne</t>
  </si>
  <si>
    <t>Kultura i ochrona dziedzictwa narodowego</t>
  </si>
  <si>
    <t>Pozostałe zadania w zakresie kultury</t>
  </si>
  <si>
    <t>Filharmonie, orkiestry, chóry i kapele</t>
  </si>
  <si>
    <t>Domy i ośrodki kultury, świetlice i kluby</t>
  </si>
  <si>
    <t>Galerie i biura wystaw artystycznych</t>
  </si>
  <si>
    <t>Biblioteki</t>
  </si>
  <si>
    <t>Muzea</t>
  </si>
  <si>
    <t>Ochrona zdrowia</t>
  </si>
  <si>
    <t>Zwalczanie narkomanii</t>
  </si>
  <si>
    <t>Przeciwdziałanie alkoholizmowi</t>
  </si>
  <si>
    <t>Żłobki</t>
  </si>
  <si>
    <t>Domy pomocy społecznej</t>
  </si>
  <si>
    <t>Rodziny zastępcze</t>
  </si>
  <si>
    <t>Dodatki mieszkaniowe</t>
  </si>
  <si>
    <t>Usługi opiekuńcze i specjalistyczne usługi opiekuńcze</t>
  </si>
  <si>
    <t>Instytucje kultury fizycznej</t>
  </si>
  <si>
    <t>Szkolne schroniska młodzieżowe</t>
  </si>
  <si>
    <t>Administracja publiczna</t>
  </si>
  <si>
    <t>Urzędy wojewódzkie</t>
  </si>
  <si>
    <t>Urzędy gmin (miast i miast na prawach powiatu)</t>
  </si>
  <si>
    <t>Komendy powiatowe Państwowej Straży Pożarnej</t>
  </si>
  <si>
    <t>Powiatowe urzędy pracy</t>
  </si>
  <si>
    <t>Obrona cywilna</t>
  </si>
  <si>
    <t>Obsługa długu publicznego</t>
  </si>
  <si>
    <t>Różne rozliczenia</t>
  </si>
  <si>
    <t>Rezerwy ogólne i celowe</t>
  </si>
  <si>
    <t>Rady gmin (miast i miast na prawach powiatu)</t>
  </si>
  <si>
    <t>Szkoły artystyczne</t>
  </si>
  <si>
    <t>Izby wytrzeźwień</t>
  </si>
  <si>
    <t>Ośrodki pomocy społecznej</t>
  </si>
  <si>
    <t>Prace geodezyjne i kartograficzne (nieinwestycyjne)</t>
  </si>
  <si>
    <t>Turystyka</t>
  </si>
  <si>
    <t xml:space="preserve">Prywatyzacja </t>
  </si>
  <si>
    <t>Obiekty sportowe</t>
  </si>
  <si>
    <t>02002</t>
  </si>
  <si>
    <t>Nadzór nad gospodarką leśną</t>
  </si>
  <si>
    <t>Lokalny transport zbiorowy</t>
  </si>
  <si>
    <t>Plany zagospodarowania przestrzennego</t>
  </si>
  <si>
    <t>Ochrona różnorodności biologicznej i krajobrazu</t>
  </si>
  <si>
    <t>Schroniska dla zwierząt</t>
  </si>
  <si>
    <t>Programy polityki zdrowotnej</t>
  </si>
  <si>
    <t>Nadzór budowlany</t>
  </si>
  <si>
    <t xml:space="preserve">Opracowania geodezyjne i kartograficzne </t>
  </si>
  <si>
    <t>Szkoły podstawowe specjalne</t>
  </si>
  <si>
    <t>Gimnazja specjalne</t>
  </si>
  <si>
    <t>Świetlice szkolne</t>
  </si>
  <si>
    <t>Specjalne ośrodki szkolno-wychowawcze</t>
  </si>
  <si>
    <t>Ośrodki wsparcia</t>
  </si>
  <si>
    <t>Ośrodki adopcyjno - opiekuńcze</t>
  </si>
  <si>
    <t>Gospodarka ściekowa i ochrona wód</t>
  </si>
  <si>
    <t>Drogi wewnętrzne</t>
  </si>
  <si>
    <t>Szpitale ogólne</t>
  </si>
  <si>
    <t>Izby rolnicze</t>
  </si>
  <si>
    <t>Cmentarze</t>
  </si>
  <si>
    <t xml:space="preserve">Przedszkola </t>
  </si>
  <si>
    <t xml:space="preserve">Szkoły zawodowe </t>
  </si>
  <si>
    <t>w zł</t>
  </si>
  <si>
    <t>Wyszczególnienie</t>
  </si>
  <si>
    <t>01030</t>
  </si>
  <si>
    <t>Wydatki ogółem</t>
  </si>
  <si>
    <t>Licea ogólnokształcące</t>
  </si>
  <si>
    <t>Licea ogólnokształcące specjalne</t>
  </si>
  <si>
    <t>Wydatki bieżące</t>
  </si>
  <si>
    <t>Wydatki majątkowe</t>
  </si>
  <si>
    <t>Pomoc dla repatriantów</t>
  </si>
  <si>
    <t>Licea profilowane</t>
  </si>
  <si>
    <t>Dokształcanie i doskonalenie nauczycieli</t>
  </si>
  <si>
    <t>Różne jednostki obsługi gospodarki mieszkaniowej</t>
  </si>
  <si>
    <t>Lecznictwo ambulatoryjne</t>
  </si>
  <si>
    <t>Działalność informacyjna i kulturalna prowadzona za granicą</t>
  </si>
  <si>
    <t>Pozostałe zadania w zakresie polityki społecznej</t>
  </si>
  <si>
    <t>Poradnie psychologiczno-pedagogiczne, w tym poradnie specjalistyczne</t>
  </si>
  <si>
    <t>Zespoły do spraw orzekania o niepełnosprawności</t>
  </si>
  <si>
    <t>Zakłady gospodarki komunalnej</t>
  </si>
  <si>
    <t>Drogi publiczne w miastach na prawach powiatu</t>
  </si>
  <si>
    <t>Komendy powiatowe Policji</t>
  </si>
  <si>
    <t>Rehabilitacja zawodowa i społeczna osób niepełnosprawnych</t>
  </si>
  <si>
    <t>Pobór podatków, opłat i niepodatkowych należności budżetowych</t>
  </si>
  <si>
    <t>Przedszkola specjalne</t>
  </si>
  <si>
    <t>Licea profilowane specjalne</t>
  </si>
  <si>
    <t>Starostwa powiatowe</t>
  </si>
  <si>
    <t>Dochody od osób prawnych, od osób fizycznych i od innych jednostek nieposiadających osobowości prawnej oraz wydatki związane z ich poborem</t>
  </si>
  <si>
    <t>Część równoważąca subwencji ogólnej dla powiatów</t>
  </si>
  <si>
    <t>Młodzieżowe ośrodki wychowawcze</t>
  </si>
  <si>
    <t>Wpływy i wydatki związane z gromadzeniem środków z opłat produktowych</t>
  </si>
  <si>
    <t>Obrona narodowa</t>
  </si>
  <si>
    <t>Pozostałe wydatki obronne</t>
  </si>
  <si>
    <t>Oddziały przedszkolne w szkołach podstawowych</t>
  </si>
  <si>
    <t>Ochrona zabytków i opieka nad zabytkami</t>
  </si>
  <si>
    <t>Pozostałe instytucje kultury</t>
  </si>
  <si>
    <t>ogółem</t>
  </si>
  <si>
    <t>Promocja jednostek samorządu terytorialnego</t>
  </si>
  <si>
    <t>Pomoc społeczna</t>
  </si>
  <si>
    <t xml:space="preserve">Gmina </t>
  </si>
  <si>
    <t xml:space="preserve">Teatry </t>
  </si>
  <si>
    <t>Usuwanie skutków klęsk żywiołowych</t>
  </si>
  <si>
    <t>Różne rozliczenia finansowe</t>
  </si>
  <si>
    <t>Pomoc materialna dla studentów i doktorantów</t>
  </si>
  <si>
    <t>Szkolnictwo wyższe</t>
  </si>
  <si>
    <t>Ratownictwo medyczne</t>
  </si>
  <si>
    <t>Wczesne wspomaganie rozwoju dziecka</t>
  </si>
  <si>
    <t>wydatki na programy finansowane z udziałem środków pochodzących ze źródeł zagranicznych, niepodlegające zwrotowi</t>
  </si>
  <si>
    <t xml:space="preserve">    - wydatki na programy finansowane z udziałem środków
      pochodzących ze źródeł zagranicznych,
      niepodlegające zwrotowi</t>
  </si>
  <si>
    <t>Zakłady opiekuńczo-lecznicze i pielęgnacyjno-opiekuńcze</t>
  </si>
  <si>
    <t>Fundusz Ochrony Środowiska i Gospodarki Wodnej</t>
  </si>
  <si>
    <t>wniesienie wkładów do spółek prawa handlowego</t>
  </si>
  <si>
    <t>obsługa długu jednostki samorządu terytorialnego</t>
  </si>
  <si>
    <t>udziały w spółkach</t>
  </si>
  <si>
    <t>obsługa długu publicznego</t>
  </si>
  <si>
    <t>wyd bieżące</t>
  </si>
  <si>
    <t>wydatki majątkowe</t>
  </si>
  <si>
    <t>Plan</t>
  </si>
  <si>
    <t>Wykonanie</t>
  </si>
  <si>
    <t>%</t>
  </si>
  <si>
    <t>(6:5)</t>
  </si>
  <si>
    <t>Inne formy wychowania przedszkolnego</t>
  </si>
  <si>
    <t>Ochrona powietrza atmosferycznego i klimatu</t>
  </si>
  <si>
    <t>Ochrona gleby i wód podziemnych</t>
  </si>
  <si>
    <t>Zmniejszenie hałasu i wibracji</t>
  </si>
  <si>
    <t>róznica w planie</t>
  </si>
  <si>
    <t>według klasyfikacji wydatków budżetowych</t>
  </si>
  <si>
    <t>(10:9)</t>
  </si>
  <si>
    <t>(14:13)</t>
  </si>
  <si>
    <t>Załącznik Nr  2.1</t>
  </si>
  <si>
    <t>wypłaty z tytułu poręczeń i gwarancji</t>
  </si>
  <si>
    <t>Egzekucja administracyjna należności pieniężnych</t>
  </si>
  <si>
    <t>01078</t>
  </si>
  <si>
    <t>Część oświatowa subwencji ogólnej dla jednostek samorządu terytorialnego</t>
  </si>
  <si>
    <t>Wspieranie rodziny</t>
  </si>
  <si>
    <t>Kluby dziecięce</t>
  </si>
  <si>
    <t>Młodzieżowe ośrodki socjoterapii</t>
  </si>
  <si>
    <t>Zarządzanie kryzysowe</t>
  </si>
  <si>
    <t>Dzienni opiekunowie</t>
  </si>
  <si>
    <t>Zadania w zakresie kultury fizycznej</t>
  </si>
  <si>
    <t xml:space="preserve">Kultura fizyczna </t>
  </si>
  <si>
    <t>Straż gminna (miejska)</t>
  </si>
  <si>
    <t>Stołówki szkolne i przedszkolne</t>
  </si>
  <si>
    <t>Ośrodki rewalidacyjno-wychowawcze</t>
  </si>
  <si>
    <t>02001</t>
  </si>
  <si>
    <t xml:space="preserve"> Gospodarka leśna</t>
  </si>
  <si>
    <t>Zadania z zakresu geodezji i kartografii</t>
  </si>
  <si>
    <t>Wymiar sprawiedliwości</t>
  </si>
  <si>
    <t>Nieodpłatna pomoc prawna</t>
  </si>
  <si>
    <t>Kwalifikacyjne kursy zawodowe</t>
  </si>
  <si>
    <t>Wybory do Sejmu i Senatu</t>
  </si>
  <si>
    <t>Świadczenie wychowawcze</t>
  </si>
  <si>
    <t>Realizacja zadań wymagających stosowania specjalnej organizacji nauki i metod pracy dla dzieci w przedszkolach, oddziałach przedszkolnych w szkołach podstawowych i innych formach wychowania przedszkolnego</t>
  </si>
  <si>
    <t>Placówki opiekuńczo-wychowawcze</t>
  </si>
  <si>
    <t>Wspólna obsługa jednostek samorządu terytorialnego</t>
  </si>
  <si>
    <t>Zasiłki okresowe, celowe i pomoc w naturze oraz składki na ubezpieczenia emerytalne i rentowe</t>
  </si>
  <si>
    <t>Pomoc w zakresie dożywiania</t>
  </si>
  <si>
    <t>Pomoc materialna dla uczniów o charakterze socjalnym</t>
  </si>
  <si>
    <t>Rodzina</t>
  </si>
  <si>
    <t>Świadczenia wychowawcze</t>
  </si>
  <si>
    <t>Tworzenie i funkcjonowanie żłobków</t>
  </si>
  <si>
    <t>Działalność placówek opiekuńczo - wychowawczych</t>
  </si>
  <si>
    <t>Jednostki organizacji i nadzoru inwestycyjnego</t>
  </si>
  <si>
    <t>Tworzenie i funkcjonowanie klubów dziecięcych</t>
  </si>
  <si>
    <t>Technika</t>
  </si>
  <si>
    <t>Szkoły policealne</t>
  </si>
  <si>
    <t>Branżowe szkoły I i II stopnia</t>
  </si>
  <si>
    <t>Zapewnienie uczniom prawa do bezpłatnego dostępu do podręczników, materiałów edukacyjnych lub materiałów ćwiczeniowych</t>
  </si>
  <si>
    <t/>
  </si>
  <si>
    <t>Realizacja zadań wymagających stosowania specjalnej organizacji nauki i metod pracy dla dzieci i młodzieży w szkołach podstawowych</t>
  </si>
  <si>
    <t>Realizacja zadań wymagających stosowania specjalnej organizacji nauki i metod pracy dla dzieci i młodzieży w gimnazjach, klasach dotychczasowego gimnazjum prowadzonych w szkołach innego typu,  liceach ogólnokształcących, technikach, szkołach policealnych,  branżowych szkołach I i II stopnia i  klasach dotychczasowej zasadniczej szkoły zawodowej prowadzonych w branżowych szkołach I stopnia oraz szkołach artystycznych</t>
  </si>
  <si>
    <t>Pozostałe działania związane z gospodarką odpadami</t>
  </si>
  <si>
    <t>Obsługa papierów wartościowych, kredytów i pożyczek oraz innych zobowiązań jednostek samorządu terytorialnego zaliczanych do tytułu dłużnego - kredyty i pożyczki</t>
  </si>
  <si>
    <t>Składki na ubezpieczenie zdrowotne opłacane za osoby pobierające niektóre świadczenia z pomocy społecznej oraz za osoby uczestniczące w zajęciach w centrum integracji społecznej</t>
  </si>
  <si>
    <t>Gospodarka odpadami komunalnymi</t>
  </si>
  <si>
    <t>Spis powszechny i inne</t>
  </si>
  <si>
    <t>Wybory Prezydenta Rzeczpospolitej Polskiej</t>
  </si>
  <si>
    <t>Rozliczenia z tytułu poręczeń i gwarancji udzielonych przez Skarb Państwa lub jednostkę samorządu terytorialnego</t>
  </si>
  <si>
    <t>Placówki kształcenia ustawicznego i centra kształcenia zawodowego</t>
  </si>
  <si>
    <t>Karta Dużej Rodziny</t>
  </si>
  <si>
    <t xml:space="preserve">Składki na ubezpieczenie zdrowotne opłacane za osoby pobierające niektóre świadczenia rodzinne oraz za osoby pobierające zasiłki dla opiekunów  </t>
  </si>
  <si>
    <t>System opieki nad dziećmi w wieku do lat 3</t>
  </si>
  <si>
    <t>Centra intrgracji społecznej</t>
  </si>
  <si>
    <t>Działalność badawczo - rozwojowa</t>
  </si>
  <si>
    <t xml:space="preserve">    - wydatki na programy finansowane z udziałem
       środków pochodzących ze źródeł zagranicznych,
      niepodlegające zwrotowi</t>
  </si>
  <si>
    <t>Funkcjonowanie systemów rowerów publicznych</t>
  </si>
  <si>
    <t>Płatne parkowanie</t>
  </si>
  <si>
    <t>Funkcjonowanie przystanków komunikacyjnych</t>
  </si>
  <si>
    <t>Funkcjonowanie dworców i węzłów przesiadkowych</t>
  </si>
  <si>
    <t>Gospodarowanie mieszkaniowym zasobem gminy</t>
  </si>
  <si>
    <t>Działalność dotycząca miejsc pamięci narodowej oraz ochrony pamięci walk i męczeństwa</t>
  </si>
  <si>
    <t>Rozdz</t>
  </si>
  <si>
    <t>SPRAWOZDANIE Z WYKONANIA WYDATKÓW BUDŻETOWYCH MIASTA KRAKOWA ZA  2023 ROK</t>
  </si>
  <si>
    <t>01.01.2023r.</t>
  </si>
  <si>
    <t>31.12.2023r.</t>
  </si>
  <si>
    <t>wypłaty z tytułu poręczeń i gwarancji udzielonych przez jednostkę samorządu terytorialnego</t>
  </si>
  <si>
    <t>Społeczne inicjatywy mieszkaniowe</t>
  </si>
  <si>
    <t xml:space="preserve"> </t>
  </si>
  <si>
    <t>Wybory do rad gmin, rad powiatów i sejmików województw, wybory wójtów, burmistrzów i prezydentów miast oraz referenda gminne, powiatowe i wojewódzkie</t>
  </si>
  <si>
    <t>Referenda ogólnokrajowe i konstytucyjne</t>
  </si>
  <si>
    <t>Ogrody botaniczne, zoologiczne, ośrodki rehabilitacji zwierząt i azyle dla zwierząt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</si>
</sst>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###,###"/>
    <numFmt numFmtId="165" formatCode="#,##0.0"/>
  </numFmts>
  <fonts count="14" x14ac:knownFonts="1">
    <font>
      <sz val="10"/>
      <name val="Arial CE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  <font>
      <sz val="7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5" tint="0.79998168889431442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wrapText="1"/>
    </xf>
    <xf numFmtId="3" fontId="1" fillId="0" borderId="0" xfId="0" applyNumberFormat="1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8" fillId="0" borderId="0" xfId="0" applyFont="1" applyFill="1" applyBorder="1"/>
    <xf numFmtId="164" fontId="8" fillId="0" borderId="10" xfId="0" applyNumberFormat="1" applyFont="1" applyFill="1" applyBorder="1" applyAlignment="1">
      <alignment horizontal="right" vertical="center"/>
    </xf>
    <xf numFmtId="3" fontId="1" fillId="0" borderId="4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vertical="center"/>
    </xf>
    <xf numFmtId="0" fontId="3" fillId="0" borderId="12" xfId="0" quotePrefix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vertical="center"/>
    </xf>
    <xf numFmtId="165" fontId="1" fillId="0" borderId="4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left" vertical="center"/>
    </xf>
    <xf numFmtId="3" fontId="9" fillId="0" borderId="0" xfId="0" applyNumberFormat="1" applyFont="1" applyFill="1" applyBorder="1" applyAlignment="1">
      <alignment horizontal="left" vertical="center" wrapText="1"/>
    </xf>
    <xf numFmtId="3" fontId="1" fillId="0" borderId="6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/>
    </xf>
    <xf numFmtId="164" fontId="8" fillId="0" borderId="4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3" fontId="1" fillId="0" borderId="14" xfId="0" applyNumberFormat="1" applyFont="1" applyFill="1" applyBorder="1" applyAlignment="1">
      <alignment horizontal="right" vertical="center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left" vertical="center"/>
    </xf>
    <xf numFmtId="165" fontId="1" fillId="0" borderId="6" xfId="0" applyNumberFormat="1" applyFont="1" applyFill="1" applyBorder="1" applyAlignment="1">
      <alignment horizontal="right" vertical="center"/>
    </xf>
    <xf numFmtId="3" fontId="9" fillId="0" borderId="17" xfId="0" applyNumberFormat="1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left" vertical="center"/>
    </xf>
    <xf numFmtId="165" fontId="1" fillId="0" borderId="14" xfId="0" applyNumberFormat="1" applyFont="1" applyFill="1" applyBorder="1" applyAlignment="1">
      <alignment horizontal="right" vertical="center"/>
    </xf>
    <xf numFmtId="3" fontId="9" fillId="0" borderId="21" xfId="0" applyNumberFormat="1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vertical="center"/>
    </xf>
    <xf numFmtId="3" fontId="9" fillId="0" borderId="22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/>
    <xf numFmtId="164" fontId="2" fillId="0" borderId="14" xfId="0" applyNumberFormat="1" applyFont="1" applyFill="1" applyBorder="1" applyAlignment="1">
      <alignment horizontal="right" vertical="center"/>
    </xf>
    <xf numFmtId="0" fontId="1" fillId="0" borderId="15" xfId="0" applyFont="1" applyFill="1" applyBorder="1" applyAlignment="1">
      <alignment vertical="center"/>
    </xf>
    <xf numFmtId="164" fontId="1" fillId="0" borderId="10" xfId="0" applyNumberFormat="1" applyFont="1" applyFill="1" applyBorder="1" applyAlignment="1">
      <alignment horizontal="right" vertical="center"/>
    </xf>
    <xf numFmtId="164" fontId="1" fillId="0" borderId="4" xfId="0" applyNumberFormat="1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164" fontId="3" fillId="0" borderId="14" xfId="0" applyNumberFormat="1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left" vertical="center"/>
    </xf>
    <xf numFmtId="165" fontId="1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3" fontId="9" fillId="0" borderId="20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right" vertical="center"/>
    </xf>
    <xf numFmtId="0" fontId="1" fillId="0" borderId="11" xfId="0" applyFont="1" applyFill="1" applyBorder="1"/>
    <xf numFmtId="0" fontId="1" fillId="0" borderId="12" xfId="0" applyFont="1" applyFill="1" applyBorder="1" applyAlignment="1">
      <alignment wrapText="1"/>
    </xf>
    <xf numFmtId="0" fontId="9" fillId="0" borderId="28" xfId="0" applyFont="1" applyFill="1" applyBorder="1" applyAlignment="1">
      <alignment vertical="center"/>
    </xf>
    <xf numFmtId="3" fontId="1" fillId="0" borderId="4" xfId="0" applyNumberFormat="1" applyFont="1" applyFill="1" applyBorder="1"/>
    <xf numFmtId="0" fontId="1" fillId="0" borderId="4" xfId="0" applyFont="1" applyFill="1" applyBorder="1"/>
    <xf numFmtId="165" fontId="1" fillId="0" borderId="4" xfId="0" applyNumberFormat="1" applyFont="1" applyFill="1" applyBorder="1"/>
    <xf numFmtId="3" fontId="3" fillId="0" borderId="28" xfId="0" applyNumberFormat="1" applyFont="1" applyFill="1" applyBorder="1" applyAlignment="1">
      <alignment horizontal="left" vertical="center"/>
    </xf>
    <xf numFmtId="0" fontId="1" fillId="0" borderId="15" xfId="0" applyFont="1" applyFill="1" applyBorder="1"/>
    <xf numFmtId="0" fontId="1" fillId="0" borderId="16" xfId="0" applyFont="1" applyFill="1" applyBorder="1" applyAlignment="1">
      <alignment wrapText="1"/>
    </xf>
    <xf numFmtId="0" fontId="3" fillId="0" borderId="18" xfId="0" applyFont="1" applyFill="1" applyBorder="1" applyAlignment="1">
      <alignment vertical="center"/>
    </xf>
    <xf numFmtId="3" fontId="1" fillId="0" borderId="6" xfId="0" applyNumberFormat="1" applyFont="1" applyFill="1" applyBorder="1"/>
    <xf numFmtId="164" fontId="3" fillId="0" borderId="13" xfId="0" applyNumberFormat="1" applyFont="1" applyFill="1" applyBorder="1" applyAlignment="1">
      <alignment horizontal="right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 wrapText="1"/>
    </xf>
    <xf numFmtId="165" fontId="3" fillId="0" borderId="14" xfId="0" applyNumberFormat="1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/>
    <xf numFmtId="3" fontId="10" fillId="0" borderId="0" xfId="0" applyNumberFormat="1" applyFont="1" applyFill="1" applyAlignment="1">
      <alignment horizontal="left" indent="2"/>
    </xf>
    <xf numFmtId="0" fontId="5" fillId="0" borderId="4" xfId="0" applyFont="1" applyFill="1" applyBorder="1" applyAlignment="1">
      <alignment horizontal="center" vertical="center" wrapText="1"/>
    </xf>
    <xf numFmtId="0" fontId="3" fillId="0" borderId="11" xfId="0" quotePrefix="1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right" vertical="center"/>
    </xf>
    <xf numFmtId="3" fontId="6" fillId="0" borderId="0" xfId="0" applyNumberFormat="1" applyFont="1" applyFill="1"/>
    <xf numFmtId="3" fontId="6" fillId="0" borderId="4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/>
    <xf numFmtId="3" fontId="1" fillId="0" borderId="20" xfId="0" applyNumberFormat="1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vertical="center"/>
    </xf>
    <xf numFmtId="0" fontId="1" fillId="0" borderId="19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165" fontId="1" fillId="0" borderId="28" xfId="0" applyNumberFormat="1" applyFont="1" applyFill="1" applyBorder="1" applyAlignment="1">
      <alignment horizontal="right" vertical="center"/>
    </xf>
    <xf numFmtId="0" fontId="3" fillId="0" borderId="3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 wrapText="1"/>
    </xf>
    <xf numFmtId="0" fontId="3" fillId="0" borderId="3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3" fontId="9" fillId="0" borderId="36" xfId="0" applyNumberFormat="1" applyFont="1" applyFill="1" applyBorder="1" applyAlignment="1">
      <alignment horizontal="left" vertical="center" wrapText="1"/>
    </xf>
    <xf numFmtId="3" fontId="9" fillId="0" borderId="20" xfId="0" applyNumberFormat="1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vertical="center"/>
    </xf>
    <xf numFmtId="3" fontId="9" fillId="0" borderId="24" xfId="0" applyNumberFormat="1" applyFont="1" applyFill="1" applyBorder="1" applyAlignment="1">
      <alignment horizontal="left" vertical="center"/>
    </xf>
    <xf numFmtId="3" fontId="1" fillId="0" borderId="24" xfId="0" applyNumberFormat="1" applyFont="1" applyFill="1" applyBorder="1" applyAlignment="1">
      <alignment horizontal="left" vertical="center"/>
    </xf>
    <xf numFmtId="3" fontId="1" fillId="0" borderId="24" xfId="0" applyNumberFormat="1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vertical="center"/>
    </xf>
    <xf numFmtId="0" fontId="9" fillId="0" borderId="24" xfId="0" applyFont="1" applyFill="1" applyBorder="1" applyAlignment="1">
      <alignment vertical="center"/>
    </xf>
    <xf numFmtId="3" fontId="1" fillId="0" borderId="35" xfId="0" applyNumberFormat="1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/>
    </xf>
    <xf numFmtId="4" fontId="1" fillId="0" borderId="6" xfId="0" applyNumberFormat="1" applyFont="1" applyFill="1" applyBorder="1" applyAlignment="1">
      <alignment horizontal="right" vertical="center"/>
    </xf>
    <xf numFmtId="3" fontId="9" fillId="0" borderId="28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right" vertical="center"/>
    </xf>
    <xf numFmtId="4" fontId="1" fillId="0" borderId="14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/>
    <xf numFmtId="4" fontId="3" fillId="0" borderId="14" xfId="0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/>
    <xf numFmtId="4" fontId="1" fillId="0" borderId="4" xfId="0" quotePrefix="1" applyNumberFormat="1" applyFont="1" applyFill="1" applyBorder="1" applyAlignment="1">
      <alignment horizontal="right" vertical="center"/>
    </xf>
    <xf numFmtId="0" fontId="6" fillId="0" borderId="3" xfId="0" applyFont="1" applyFill="1" applyBorder="1" applyAlignment="1">
      <alignment vertical="center" wrapText="1"/>
    </xf>
    <xf numFmtId="0" fontId="6" fillId="0" borderId="32" xfId="0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/>
    <xf numFmtId="165" fontId="6" fillId="0" borderId="4" xfId="0" applyNumberFormat="1" applyFont="1" applyFill="1" applyBorder="1"/>
    <xf numFmtId="4" fontId="6" fillId="0" borderId="6" xfId="0" applyNumberFormat="1" applyFont="1" applyFill="1" applyBorder="1"/>
    <xf numFmtId="165" fontId="6" fillId="0" borderId="6" xfId="0" applyNumberFormat="1" applyFont="1" applyFill="1" applyBorder="1"/>
    <xf numFmtId="4" fontId="5" fillId="0" borderId="13" xfId="0" applyNumberFormat="1" applyFont="1" applyFill="1" applyBorder="1" applyAlignment="1">
      <alignment horizontal="right" vertical="center"/>
    </xf>
    <xf numFmtId="4" fontId="5" fillId="0" borderId="14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5" fontId="5" fillId="0" borderId="4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4" fontId="6" fillId="0" borderId="0" xfId="0" applyNumberFormat="1" applyFont="1" applyFill="1"/>
    <xf numFmtId="4" fontId="1" fillId="0" borderId="0" xfId="0" applyNumberFormat="1" applyFont="1" applyFill="1"/>
    <xf numFmtId="3" fontId="1" fillId="0" borderId="4" xfId="0" applyNumberFormat="1" applyFont="1" applyFill="1" applyBorder="1" applyAlignment="1">
      <alignment vertical="center"/>
    </xf>
    <xf numFmtId="0" fontId="1" fillId="0" borderId="0" xfId="0" applyFont="1" applyFill="1" applyBorder="1" applyAlignment="1"/>
    <xf numFmtId="3" fontId="1" fillId="0" borderId="0" xfId="0" applyNumberFormat="1" applyFont="1" applyFill="1" applyAlignment="1"/>
    <xf numFmtId="2" fontId="1" fillId="0" borderId="0" xfId="0" applyNumberFormat="1" applyFont="1" applyFill="1" applyBorder="1"/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5" fillId="0" borderId="14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2" fontId="1" fillId="0" borderId="0" xfId="0" applyNumberFormat="1" applyFont="1" applyFill="1"/>
    <xf numFmtId="4" fontId="8" fillId="0" borderId="0" xfId="0" applyNumberFormat="1" applyFont="1" applyFill="1" applyBorder="1"/>
    <xf numFmtId="0" fontId="5" fillId="0" borderId="4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right" vertical="center"/>
    </xf>
    <xf numFmtId="165" fontId="1" fillId="2" borderId="4" xfId="0" applyNumberFormat="1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center" vertical="center" wrapText="1"/>
    </xf>
    <xf numFmtId="3" fontId="9" fillId="2" borderId="0" xfId="0" applyNumberFormat="1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165" fontId="1" fillId="2" borderId="6" xfId="0" applyNumberFormat="1" applyFont="1" applyFill="1" applyBorder="1" applyAlignment="1">
      <alignment horizontal="right" vertical="center"/>
    </xf>
    <xf numFmtId="3" fontId="9" fillId="2" borderId="18" xfId="0" applyNumberFormat="1" applyFont="1" applyFill="1" applyBorder="1" applyAlignment="1">
      <alignment horizontal="left" vertical="center" wrapText="1"/>
    </xf>
    <xf numFmtId="0" fontId="3" fillId="0" borderId="29" xfId="0" quotePrefix="1" applyFont="1" applyFill="1" applyBorder="1" applyAlignment="1">
      <alignment horizontal="center" vertical="center" wrapText="1"/>
    </xf>
    <xf numFmtId="3" fontId="3" fillId="0" borderId="31" xfId="0" applyNumberFormat="1" applyFont="1" applyFill="1" applyBorder="1" applyAlignment="1">
      <alignment horizontal="left" vertical="center"/>
    </xf>
    <xf numFmtId="3" fontId="9" fillId="0" borderId="22" xfId="0" applyNumberFormat="1" applyFont="1" applyFill="1" applyBorder="1" applyAlignment="1">
      <alignment horizontal="left" vertical="center"/>
    </xf>
    <xf numFmtId="0" fontId="3" fillId="0" borderId="5" xfId="0" quotePrefix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4" fontId="1" fillId="0" borderId="28" xfId="0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right" vertical="center"/>
    </xf>
    <xf numFmtId="165" fontId="1" fillId="0" borderId="21" xfId="0" applyNumberFormat="1" applyFont="1" applyFill="1" applyBorder="1" applyAlignment="1">
      <alignment horizontal="right" vertical="center"/>
    </xf>
    <xf numFmtId="3" fontId="9" fillId="0" borderId="21" xfId="0" applyNumberFormat="1" applyFont="1" applyFill="1" applyBorder="1" applyAlignment="1">
      <alignment horizontal="left" vertical="center"/>
    </xf>
    <xf numFmtId="3" fontId="1" fillId="0" borderId="28" xfId="0" applyNumberFormat="1" applyFont="1" applyFill="1" applyBorder="1" applyAlignment="1">
      <alignment horizontal="left" vertical="center"/>
    </xf>
    <xf numFmtId="3" fontId="1" fillId="0" borderId="28" xfId="0" applyNumberFormat="1" applyFont="1" applyFill="1" applyBorder="1" applyAlignment="1">
      <alignment horizontal="left" vertical="center" wrapText="1"/>
    </xf>
    <xf numFmtId="3" fontId="9" fillId="0" borderId="28" xfId="0" applyNumberFormat="1" applyFont="1" applyFill="1" applyBorder="1" applyAlignment="1">
      <alignment horizontal="left" vertical="center"/>
    </xf>
    <xf numFmtId="3" fontId="1" fillId="0" borderId="0" xfId="0" quotePrefix="1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3" fontId="3" fillId="0" borderId="36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left" vertical="center"/>
    </xf>
    <xf numFmtId="3" fontId="7" fillId="0" borderId="0" xfId="0" applyNumberFormat="1" applyFont="1" applyFill="1" applyBorder="1" applyAlignment="1">
      <alignment horizontal="left" vertical="center"/>
    </xf>
    <xf numFmtId="3" fontId="7" fillId="0" borderId="36" xfId="0" applyNumberFormat="1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165" fontId="1" fillId="0" borderId="4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3" fontId="1" fillId="0" borderId="3" xfId="0" quotePrefix="1" applyNumberFormat="1" applyFont="1" applyFill="1" applyBorder="1" applyAlignment="1">
      <alignment horizontal="left" vertical="center"/>
    </xf>
    <xf numFmtId="0" fontId="3" fillId="0" borderId="37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horizontal="right" vertical="center"/>
    </xf>
    <xf numFmtId="165" fontId="3" fillId="0" borderId="13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vertical="center"/>
    </xf>
    <xf numFmtId="0" fontId="1" fillId="0" borderId="1" xfId="0" applyFont="1" applyFill="1" applyBorder="1"/>
    <xf numFmtId="3" fontId="1" fillId="0" borderId="1" xfId="0" applyNumberFormat="1" applyFont="1" applyFill="1" applyBorder="1"/>
    <xf numFmtId="0" fontId="9" fillId="0" borderId="15" xfId="0" applyFont="1" applyFill="1" applyBorder="1" applyAlignment="1">
      <alignment horizontal="center" vertical="center"/>
    </xf>
    <xf numFmtId="3" fontId="1" fillId="0" borderId="40" xfId="0" applyNumberFormat="1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165" fontId="1" fillId="0" borderId="6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" fontId="1" fillId="0" borderId="0" xfId="0" applyNumberFormat="1" applyFont="1" applyFill="1" applyBorder="1" applyAlignment="1"/>
    <xf numFmtId="0" fontId="3" fillId="0" borderId="20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left" vertical="center"/>
    </xf>
    <xf numFmtId="0" fontId="3" fillId="0" borderId="38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AJ3030"/>
  <sheetViews>
    <sheetView showGridLines="0" tabSelected="1" topLeftCell="A443" zoomScaleNormal="100" zoomScaleSheetLayoutView="100" workbookViewId="0">
      <selection activeCell="I2524" sqref="I2524"/>
    </sheetView>
  </sheetViews>
  <sheetFormatPr defaultRowHeight="12.75" x14ac:dyDescent="0.2"/>
  <cols>
    <col min="1" max="1" width="3.28515625" style="3" customWidth="1"/>
    <col min="2" max="2" width="5" style="4" customWidth="1"/>
    <col min="3" max="3" width="39.5703125" style="3" customWidth="1"/>
    <col min="4" max="5" width="12.7109375" style="3" customWidth="1"/>
    <col min="6" max="6" width="12.140625" style="3" customWidth="1"/>
    <col min="7" max="7" width="4.5703125" style="3" customWidth="1"/>
    <col min="8" max="8" width="12" style="3" customWidth="1"/>
    <col min="9" max="9" width="12.140625" style="3" customWidth="1"/>
    <col min="10" max="10" width="12.28515625" style="3" customWidth="1"/>
    <col min="11" max="11" width="4.5703125" style="3" customWidth="1"/>
    <col min="12" max="12" width="12" style="3" customWidth="1"/>
    <col min="13" max="13" width="12.140625" style="3" customWidth="1"/>
    <col min="14" max="14" width="11.7109375" style="3" customWidth="1"/>
    <col min="15" max="15" width="4.5703125" style="3" customWidth="1"/>
    <col min="16" max="16" width="10.7109375" style="3" hidden="1" customWidth="1"/>
    <col min="17" max="17" width="9.5703125" style="3" bestFit="1" customWidth="1"/>
    <col min="18" max="18" width="13.7109375" style="3" bestFit="1" customWidth="1"/>
    <col min="19" max="19" width="10.85546875" style="3" bestFit="1" customWidth="1"/>
    <col min="20" max="20" width="9.140625" style="3"/>
    <col min="21" max="21" width="9.140625" style="3" customWidth="1"/>
    <col min="22" max="16384" width="9.140625" style="3"/>
  </cols>
  <sheetData>
    <row r="1" spans="1:18" s="100" customFormat="1" ht="30" customHeight="1" x14ac:dyDescent="0.3">
      <c r="A1" s="98"/>
      <c r="B1" s="99"/>
      <c r="C1" s="98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" t="s">
        <v>171</v>
      </c>
      <c r="O1" s="101"/>
      <c r="P1" s="101">
        <f>SUM(P2474,P2520,P2701)</f>
        <v>0</v>
      </c>
      <c r="Q1" s="101"/>
      <c r="R1" s="101"/>
    </row>
    <row r="2" spans="1:18" s="2" customFormat="1" ht="21" customHeight="1" x14ac:dyDescent="0.2">
      <c r="A2" s="254" t="s">
        <v>234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</row>
    <row r="3" spans="1:18" s="2" customFormat="1" ht="19.5" customHeight="1" x14ac:dyDescent="0.2">
      <c r="A3" s="267" t="s">
        <v>168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169"/>
    </row>
    <row r="4" spans="1:18" s="2" customFormat="1" ht="21.75" customHeight="1" x14ac:dyDescent="0.2">
      <c r="B4" s="6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7" t="s">
        <v>104</v>
      </c>
      <c r="P4" s="8"/>
    </row>
    <row r="5" spans="1:18" s="2" customFormat="1" ht="15.75" customHeight="1" x14ac:dyDescent="0.2">
      <c r="A5" s="255" t="s">
        <v>20</v>
      </c>
      <c r="B5" s="258" t="s">
        <v>233</v>
      </c>
      <c r="C5" s="261" t="s">
        <v>105</v>
      </c>
      <c r="D5" s="264" t="s">
        <v>21</v>
      </c>
      <c r="E5" s="265"/>
      <c r="F5" s="265"/>
      <c r="G5" s="265"/>
      <c r="H5" s="248" t="s">
        <v>141</v>
      </c>
      <c r="I5" s="266"/>
      <c r="J5" s="266"/>
      <c r="K5" s="249"/>
      <c r="L5" s="248" t="s">
        <v>23</v>
      </c>
      <c r="M5" s="266"/>
      <c r="N5" s="266"/>
      <c r="O5" s="94"/>
    </row>
    <row r="6" spans="1:18" s="2" customFormat="1" ht="15" customHeight="1" x14ac:dyDescent="0.2">
      <c r="A6" s="256"/>
      <c r="B6" s="259"/>
      <c r="C6" s="262"/>
      <c r="D6" s="248" t="s">
        <v>159</v>
      </c>
      <c r="E6" s="249"/>
      <c r="F6" s="11" t="s">
        <v>160</v>
      </c>
      <c r="G6" s="11"/>
      <c r="H6" s="248" t="s">
        <v>159</v>
      </c>
      <c r="I6" s="249"/>
      <c r="J6" s="96" t="s">
        <v>160</v>
      </c>
      <c r="K6" s="93"/>
      <c r="L6" s="248" t="s">
        <v>159</v>
      </c>
      <c r="M6" s="249"/>
      <c r="N6" s="96" t="s">
        <v>160</v>
      </c>
      <c r="O6" s="93"/>
      <c r="P6" s="9"/>
    </row>
    <row r="7" spans="1:18" s="2" customFormat="1" ht="24" customHeight="1" x14ac:dyDescent="0.2">
      <c r="A7" s="256"/>
      <c r="B7" s="259"/>
      <c r="C7" s="262"/>
      <c r="D7" s="167" t="s">
        <v>235</v>
      </c>
      <c r="E7" s="102" t="s">
        <v>236</v>
      </c>
      <c r="F7" s="102" t="s">
        <v>236</v>
      </c>
      <c r="G7" s="102" t="s">
        <v>161</v>
      </c>
      <c r="H7" s="174" t="s">
        <v>235</v>
      </c>
      <c r="I7" s="102" t="s">
        <v>236</v>
      </c>
      <c r="J7" s="102" t="s">
        <v>236</v>
      </c>
      <c r="K7" s="102" t="s">
        <v>161</v>
      </c>
      <c r="L7" s="174" t="s">
        <v>235</v>
      </c>
      <c r="M7" s="102" t="s">
        <v>236</v>
      </c>
      <c r="N7" s="102" t="s">
        <v>236</v>
      </c>
      <c r="O7" s="102" t="s">
        <v>161</v>
      </c>
      <c r="P7" s="10" t="s">
        <v>167</v>
      </c>
    </row>
    <row r="8" spans="1:18" s="2" customFormat="1" ht="12.75" customHeight="1" x14ac:dyDescent="0.2">
      <c r="A8" s="257"/>
      <c r="B8" s="260"/>
      <c r="C8" s="263"/>
      <c r="D8" s="168"/>
      <c r="E8" s="97"/>
      <c r="F8" s="97"/>
      <c r="G8" s="105" t="s">
        <v>162</v>
      </c>
      <c r="H8" s="168"/>
      <c r="I8" s="97"/>
      <c r="J8" s="97"/>
      <c r="K8" s="105" t="s">
        <v>169</v>
      </c>
      <c r="L8" s="168"/>
      <c r="M8" s="97"/>
      <c r="N8" s="97"/>
      <c r="O8" s="105" t="s">
        <v>170</v>
      </c>
      <c r="P8" s="12"/>
    </row>
    <row r="9" spans="1:18" s="2" customFormat="1" ht="10.5" customHeight="1" x14ac:dyDescent="0.2">
      <c r="A9" s="13">
        <v>1</v>
      </c>
      <c r="B9" s="14">
        <v>2</v>
      </c>
      <c r="C9" s="15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16">
        <v>13</v>
      </c>
      <c r="N9" s="16">
        <v>14</v>
      </c>
      <c r="O9" s="16">
        <v>15</v>
      </c>
      <c r="P9" s="16"/>
    </row>
    <row r="10" spans="1:18" s="100" customFormat="1" ht="21" customHeight="1" x14ac:dyDescent="0.25">
      <c r="A10" s="103" t="s">
        <v>25</v>
      </c>
      <c r="B10" s="250" t="s">
        <v>26</v>
      </c>
      <c r="C10" s="251"/>
      <c r="D10" s="150">
        <f t="shared" ref="D10:D88" si="0">H10+L10</f>
        <v>161490</v>
      </c>
      <c r="E10" s="150">
        <f>SUM(E11,E26,E41)</f>
        <v>437531.12</v>
      </c>
      <c r="F10" s="150">
        <f>SUM(F11,F26,F41)</f>
        <v>410171.88999999996</v>
      </c>
      <c r="G10" s="158">
        <f>F10/E10*100</f>
        <v>93.746906505758943</v>
      </c>
      <c r="H10" s="150">
        <f>SUM(H11,H26,H41)</f>
        <v>118100</v>
      </c>
      <c r="I10" s="155">
        <f t="shared" ref="I10:J25" si="1">E10-M10</f>
        <v>368038.52</v>
      </c>
      <c r="J10" s="155">
        <f t="shared" si="1"/>
        <v>345236.08999999997</v>
      </c>
      <c r="K10" s="158">
        <f>J10/I10*100</f>
        <v>93.804336024392228</v>
      </c>
      <c r="L10" s="150">
        <f>SUM(L11,L26,L41)</f>
        <v>43390</v>
      </c>
      <c r="M10" s="150">
        <f>SUM(M11,M26,M41)</f>
        <v>69492.600000000006</v>
      </c>
      <c r="N10" s="150">
        <f>SUM(N11,N26,N41)</f>
        <v>64935.8</v>
      </c>
      <c r="O10" s="158">
        <f>N10/M10*100</f>
        <v>93.442755055934015</v>
      </c>
      <c r="P10" s="160">
        <f t="shared" ref="P10:P104" si="2">E10-D10</f>
        <v>276041.12</v>
      </c>
      <c r="R10" s="107"/>
    </row>
    <row r="11" spans="1:18" s="2" customFormat="1" ht="17.25" customHeight="1" x14ac:dyDescent="0.3">
      <c r="A11" s="20"/>
      <c r="B11" s="183" t="s">
        <v>106</v>
      </c>
      <c r="C11" s="184" t="s">
        <v>100</v>
      </c>
      <c r="D11" s="139">
        <f t="shared" si="0"/>
        <v>70000</v>
      </c>
      <c r="E11" s="139">
        <f>SUM(E12,E21)</f>
        <v>70000</v>
      </c>
      <c r="F11" s="139">
        <f>SUM(F12,F21)</f>
        <v>57190.82</v>
      </c>
      <c r="G11" s="54">
        <f t="shared" ref="G11:G78" si="3">F11/E11*100</f>
        <v>81.701171428571428</v>
      </c>
      <c r="H11" s="139">
        <f>SUM(H12,H21)</f>
        <v>70000</v>
      </c>
      <c r="I11" s="135">
        <f t="shared" si="1"/>
        <v>70000</v>
      </c>
      <c r="J11" s="139">
        <f t="shared" si="1"/>
        <v>57190.82</v>
      </c>
      <c r="K11" s="54">
        <f t="shared" ref="K11:K100" si="4">J11/I11*100</f>
        <v>81.701171428571428</v>
      </c>
      <c r="L11" s="139"/>
      <c r="M11" s="139"/>
      <c r="N11" s="139"/>
      <c r="O11" s="54"/>
      <c r="P11" s="58">
        <f t="shared" si="2"/>
        <v>0</v>
      </c>
      <c r="R11" s="1"/>
    </row>
    <row r="12" spans="1:18" s="2" customFormat="1" ht="15" customHeight="1" x14ac:dyDescent="0.2">
      <c r="A12" s="20"/>
      <c r="B12" s="21"/>
      <c r="C12" s="41" t="s">
        <v>110</v>
      </c>
      <c r="D12" s="135">
        <f t="shared" si="0"/>
        <v>70000</v>
      </c>
      <c r="E12" s="135">
        <f>SUM(E14,E18,E19,E20)</f>
        <v>70000</v>
      </c>
      <c r="F12" s="135">
        <f>SUM(F14,F18,F19,F20)</f>
        <v>57190.82</v>
      </c>
      <c r="G12" s="23">
        <f t="shared" si="3"/>
        <v>81.701171428571428</v>
      </c>
      <c r="H12" s="135">
        <f>SUM(H14,H18,H19,H20)</f>
        <v>70000</v>
      </c>
      <c r="I12" s="135">
        <f t="shared" si="1"/>
        <v>70000</v>
      </c>
      <c r="J12" s="135">
        <f t="shared" si="1"/>
        <v>57190.82</v>
      </c>
      <c r="K12" s="23">
        <f t="shared" si="4"/>
        <v>81.701171428571428</v>
      </c>
      <c r="L12" s="135"/>
      <c r="M12" s="135"/>
      <c r="N12" s="135"/>
      <c r="O12" s="23"/>
      <c r="P12" s="19">
        <f t="shared" si="2"/>
        <v>0</v>
      </c>
      <c r="R12" s="5"/>
    </row>
    <row r="13" spans="1:18" s="2" customFormat="1" ht="12.75" customHeight="1" x14ac:dyDescent="0.2">
      <c r="A13" s="20"/>
      <c r="B13" s="21"/>
      <c r="C13" s="27" t="s">
        <v>22</v>
      </c>
      <c r="D13" s="135"/>
      <c r="E13" s="135"/>
      <c r="F13" s="135"/>
      <c r="G13" s="23"/>
      <c r="H13" s="135"/>
      <c r="I13" s="135"/>
      <c r="J13" s="135"/>
      <c r="K13" s="23"/>
      <c r="L13" s="135"/>
      <c r="M13" s="135"/>
      <c r="N13" s="135"/>
      <c r="O13" s="23"/>
      <c r="P13" s="19">
        <f t="shared" si="2"/>
        <v>0</v>
      </c>
      <c r="R13" s="5"/>
    </row>
    <row r="14" spans="1:18" s="2" customFormat="1" ht="12" customHeight="1" x14ac:dyDescent="0.2">
      <c r="A14" s="20"/>
      <c r="B14" s="21"/>
      <c r="C14" s="22" t="s">
        <v>14</v>
      </c>
      <c r="D14" s="135">
        <f t="shared" si="0"/>
        <v>70000</v>
      </c>
      <c r="E14" s="135">
        <f>SUM(E16:E17)</f>
        <v>70000</v>
      </c>
      <c r="F14" s="135">
        <f>SUM(F16:F17)</f>
        <v>57190.82</v>
      </c>
      <c r="G14" s="23">
        <f t="shared" si="3"/>
        <v>81.701171428571428</v>
      </c>
      <c r="H14" s="135">
        <f>SUM(H16:H17)</f>
        <v>70000</v>
      </c>
      <c r="I14" s="135">
        <f t="shared" si="1"/>
        <v>70000</v>
      </c>
      <c r="J14" s="135">
        <f t="shared" si="1"/>
        <v>57190.82</v>
      </c>
      <c r="K14" s="23">
        <f t="shared" si="4"/>
        <v>81.701171428571428</v>
      </c>
      <c r="L14" s="135"/>
      <c r="M14" s="135"/>
      <c r="N14" s="135"/>
      <c r="O14" s="23"/>
      <c r="P14" s="19">
        <f t="shared" si="2"/>
        <v>0</v>
      </c>
      <c r="R14" s="5"/>
    </row>
    <row r="15" spans="1:18" s="2" customFormat="1" ht="12.75" customHeight="1" x14ac:dyDescent="0.2">
      <c r="A15" s="20"/>
      <c r="B15" s="21"/>
      <c r="C15" s="27" t="s">
        <v>15</v>
      </c>
      <c r="D15" s="135"/>
      <c r="E15" s="135"/>
      <c r="F15" s="135"/>
      <c r="G15" s="23"/>
      <c r="H15" s="135"/>
      <c r="I15" s="135"/>
      <c r="J15" s="135"/>
      <c r="K15" s="23"/>
      <c r="L15" s="135"/>
      <c r="M15" s="135"/>
      <c r="N15" s="135"/>
      <c r="O15" s="23"/>
      <c r="P15" s="19">
        <f t="shared" si="2"/>
        <v>0</v>
      </c>
      <c r="R15" s="5"/>
    </row>
    <row r="16" spans="1:18" s="2" customFormat="1" ht="15" hidden="1" customHeight="1" x14ac:dyDescent="0.2">
      <c r="A16" s="20"/>
      <c r="B16" s="21"/>
      <c r="C16" s="27" t="s">
        <v>19</v>
      </c>
      <c r="D16" s="135">
        <f t="shared" si="0"/>
        <v>0</v>
      </c>
      <c r="E16" s="135"/>
      <c r="F16" s="135"/>
      <c r="G16" s="23"/>
      <c r="H16" s="135"/>
      <c r="I16" s="135">
        <f t="shared" si="1"/>
        <v>0</v>
      </c>
      <c r="J16" s="135">
        <f t="shared" si="1"/>
        <v>0</v>
      </c>
      <c r="K16" s="23"/>
      <c r="L16" s="135"/>
      <c r="M16" s="135"/>
      <c r="N16" s="135"/>
      <c r="O16" s="23"/>
      <c r="P16" s="19">
        <f t="shared" si="2"/>
        <v>0</v>
      </c>
      <c r="R16" s="5"/>
    </row>
    <row r="17" spans="1:18" s="2" customFormat="1" ht="16.5" customHeight="1" x14ac:dyDescent="0.2">
      <c r="A17" s="20"/>
      <c r="B17" s="21"/>
      <c r="C17" s="185" t="s">
        <v>18</v>
      </c>
      <c r="D17" s="135">
        <f t="shared" si="0"/>
        <v>70000</v>
      </c>
      <c r="E17" s="135">
        <v>70000</v>
      </c>
      <c r="F17" s="135">
        <v>57190.82</v>
      </c>
      <c r="G17" s="23">
        <f t="shared" si="3"/>
        <v>81.701171428571428</v>
      </c>
      <c r="H17" s="135">
        <v>70000</v>
      </c>
      <c r="I17" s="140">
        <f t="shared" si="1"/>
        <v>70000</v>
      </c>
      <c r="J17" s="140">
        <f t="shared" si="1"/>
        <v>57190.82</v>
      </c>
      <c r="K17" s="23">
        <f t="shared" si="4"/>
        <v>81.701171428571428</v>
      </c>
      <c r="L17" s="135"/>
      <c r="M17" s="135"/>
      <c r="N17" s="135"/>
      <c r="O17" s="50"/>
      <c r="P17" s="19">
        <f t="shared" si="2"/>
        <v>0</v>
      </c>
      <c r="R17" s="5"/>
    </row>
    <row r="18" spans="1:18" s="2" customFormat="1" ht="15" hidden="1" customHeight="1" x14ac:dyDescent="0.2">
      <c r="A18" s="20"/>
      <c r="B18" s="21"/>
      <c r="C18" s="22" t="s">
        <v>16</v>
      </c>
      <c r="D18" s="135">
        <f t="shared" si="0"/>
        <v>0</v>
      </c>
      <c r="E18" s="135"/>
      <c r="F18" s="135"/>
      <c r="G18" s="23" t="e">
        <f t="shared" si="3"/>
        <v>#DIV/0!</v>
      </c>
      <c r="H18" s="135"/>
      <c r="I18" s="135">
        <f t="shared" si="1"/>
        <v>0</v>
      </c>
      <c r="J18" s="135">
        <f t="shared" si="1"/>
        <v>0</v>
      </c>
      <c r="K18" s="23" t="e">
        <f t="shared" si="4"/>
        <v>#DIV/0!</v>
      </c>
      <c r="L18" s="135"/>
      <c r="M18" s="135"/>
      <c r="N18" s="135"/>
      <c r="O18" s="23" t="e">
        <f t="shared" ref="O18:O105" si="5">N18/M18*100</f>
        <v>#DIV/0!</v>
      </c>
      <c r="P18" s="19">
        <f t="shared" si="2"/>
        <v>0</v>
      </c>
      <c r="R18" s="5"/>
    </row>
    <row r="19" spans="1:18" s="2" customFormat="1" ht="15" hidden="1" customHeight="1" x14ac:dyDescent="0.2">
      <c r="A19" s="20"/>
      <c r="B19" s="21"/>
      <c r="C19" s="22" t="s">
        <v>17</v>
      </c>
      <c r="D19" s="135">
        <f t="shared" si="0"/>
        <v>0</v>
      </c>
      <c r="E19" s="135"/>
      <c r="F19" s="135"/>
      <c r="G19" s="23" t="e">
        <f t="shared" si="3"/>
        <v>#DIV/0!</v>
      </c>
      <c r="H19" s="135"/>
      <c r="I19" s="135">
        <f t="shared" si="1"/>
        <v>0</v>
      </c>
      <c r="J19" s="135">
        <f t="shared" si="1"/>
        <v>0</v>
      </c>
      <c r="K19" s="23" t="e">
        <f t="shared" si="4"/>
        <v>#DIV/0!</v>
      </c>
      <c r="L19" s="135"/>
      <c r="M19" s="135"/>
      <c r="N19" s="135"/>
      <c r="O19" s="23" t="e">
        <f t="shared" si="5"/>
        <v>#DIV/0!</v>
      </c>
      <c r="P19" s="19">
        <f t="shared" si="2"/>
        <v>0</v>
      </c>
      <c r="R19" s="5"/>
    </row>
    <row r="20" spans="1:18" s="2" customFormat="1" ht="39" hidden="1" customHeight="1" x14ac:dyDescent="0.2">
      <c r="A20" s="20"/>
      <c r="B20" s="21"/>
      <c r="C20" s="24" t="s">
        <v>149</v>
      </c>
      <c r="D20" s="135">
        <f t="shared" si="0"/>
        <v>0</v>
      </c>
      <c r="E20" s="135"/>
      <c r="F20" s="135"/>
      <c r="G20" s="23" t="e">
        <f t="shared" si="3"/>
        <v>#DIV/0!</v>
      </c>
      <c r="H20" s="135"/>
      <c r="I20" s="135">
        <f t="shared" si="1"/>
        <v>0</v>
      </c>
      <c r="J20" s="135">
        <f t="shared" si="1"/>
        <v>0</v>
      </c>
      <c r="K20" s="23" t="e">
        <f t="shared" si="4"/>
        <v>#DIV/0!</v>
      </c>
      <c r="L20" s="135"/>
      <c r="M20" s="135"/>
      <c r="N20" s="135"/>
      <c r="O20" s="23" t="e">
        <f t="shared" si="5"/>
        <v>#DIV/0!</v>
      </c>
      <c r="P20" s="19">
        <f t="shared" si="2"/>
        <v>0</v>
      </c>
      <c r="R20" s="5"/>
    </row>
    <row r="21" spans="1:18" s="2" customFormat="1" ht="15" hidden="1" customHeight="1" x14ac:dyDescent="0.2">
      <c r="A21" s="20"/>
      <c r="B21" s="21"/>
      <c r="C21" s="25" t="s">
        <v>111</v>
      </c>
      <c r="D21" s="135">
        <f t="shared" si="0"/>
        <v>0</v>
      </c>
      <c r="E21" s="135">
        <f>SUM(E23)</f>
        <v>0</v>
      </c>
      <c r="F21" s="135">
        <f>SUM(F23)</f>
        <v>0</v>
      </c>
      <c r="G21" s="23" t="e">
        <f t="shared" si="3"/>
        <v>#DIV/0!</v>
      </c>
      <c r="H21" s="135">
        <f>SUM(H23)</f>
        <v>0</v>
      </c>
      <c r="I21" s="135">
        <f t="shared" si="1"/>
        <v>0</v>
      </c>
      <c r="J21" s="135">
        <f t="shared" si="1"/>
        <v>0</v>
      </c>
      <c r="K21" s="23" t="e">
        <f t="shared" si="4"/>
        <v>#DIV/0!</v>
      </c>
      <c r="L21" s="135">
        <f>SUM(L23)</f>
        <v>0</v>
      </c>
      <c r="M21" s="135">
        <f>SUM(M23)</f>
        <v>0</v>
      </c>
      <c r="N21" s="135">
        <f>SUM(N23)</f>
        <v>0</v>
      </c>
      <c r="O21" s="23" t="e">
        <f t="shared" si="5"/>
        <v>#DIV/0!</v>
      </c>
      <c r="P21" s="19">
        <f t="shared" si="2"/>
        <v>0</v>
      </c>
      <c r="R21" s="5"/>
    </row>
    <row r="22" spans="1:18" s="2" customFormat="1" hidden="1" x14ac:dyDescent="0.2">
      <c r="A22" s="20"/>
      <c r="B22" s="21"/>
      <c r="C22" s="26" t="s">
        <v>22</v>
      </c>
      <c r="D22" s="135">
        <f t="shared" si="0"/>
        <v>0</v>
      </c>
      <c r="E22" s="135"/>
      <c r="F22" s="135"/>
      <c r="G22" s="23" t="e">
        <f t="shared" si="3"/>
        <v>#DIV/0!</v>
      </c>
      <c r="H22" s="135"/>
      <c r="I22" s="135">
        <f t="shared" si="1"/>
        <v>0</v>
      </c>
      <c r="J22" s="135">
        <f t="shared" si="1"/>
        <v>0</v>
      </c>
      <c r="K22" s="23" t="e">
        <f t="shared" si="4"/>
        <v>#DIV/0!</v>
      </c>
      <c r="L22" s="135"/>
      <c r="M22" s="135"/>
      <c r="N22" s="135"/>
      <c r="O22" s="23" t="e">
        <f t="shared" si="5"/>
        <v>#DIV/0!</v>
      </c>
      <c r="P22" s="19">
        <f t="shared" si="2"/>
        <v>0</v>
      </c>
      <c r="R22" s="5"/>
    </row>
    <row r="23" spans="1:18" s="2" customFormat="1" ht="15" hidden="1" customHeight="1" x14ac:dyDescent="0.2">
      <c r="A23" s="20"/>
      <c r="B23" s="21"/>
      <c r="C23" s="22" t="s">
        <v>7</v>
      </c>
      <c r="D23" s="135">
        <f t="shared" si="0"/>
        <v>0</v>
      </c>
      <c r="E23" s="135"/>
      <c r="F23" s="135"/>
      <c r="G23" s="23" t="e">
        <f t="shared" si="3"/>
        <v>#DIV/0!</v>
      </c>
      <c r="H23" s="135"/>
      <c r="I23" s="135">
        <f t="shared" si="1"/>
        <v>0</v>
      </c>
      <c r="J23" s="135">
        <f t="shared" si="1"/>
        <v>0</v>
      </c>
      <c r="K23" s="23" t="e">
        <f t="shared" si="4"/>
        <v>#DIV/0!</v>
      </c>
      <c r="L23" s="135"/>
      <c r="M23" s="135"/>
      <c r="N23" s="135"/>
      <c r="O23" s="23" t="e">
        <f t="shared" si="5"/>
        <v>#DIV/0!</v>
      </c>
      <c r="P23" s="19">
        <f t="shared" si="2"/>
        <v>0</v>
      </c>
      <c r="R23" s="5"/>
    </row>
    <row r="24" spans="1:18" s="2" customFormat="1" hidden="1" x14ac:dyDescent="0.2">
      <c r="A24" s="20"/>
      <c r="B24" s="21"/>
      <c r="C24" s="27" t="s">
        <v>15</v>
      </c>
      <c r="D24" s="135">
        <f t="shared" si="0"/>
        <v>0</v>
      </c>
      <c r="E24" s="135"/>
      <c r="F24" s="135"/>
      <c r="G24" s="23" t="e">
        <f t="shared" si="3"/>
        <v>#DIV/0!</v>
      </c>
      <c r="H24" s="135"/>
      <c r="I24" s="135">
        <f t="shared" si="1"/>
        <v>0</v>
      </c>
      <c r="J24" s="135">
        <f t="shared" si="1"/>
        <v>0</v>
      </c>
      <c r="K24" s="23" t="e">
        <f t="shared" si="4"/>
        <v>#DIV/0!</v>
      </c>
      <c r="L24" s="135"/>
      <c r="M24" s="135"/>
      <c r="N24" s="135"/>
      <c r="O24" s="23" t="e">
        <f t="shared" si="5"/>
        <v>#DIV/0!</v>
      </c>
      <c r="P24" s="19">
        <f t="shared" si="2"/>
        <v>0</v>
      </c>
      <c r="R24" s="5"/>
    </row>
    <row r="25" spans="1:18" s="2" customFormat="1" ht="39" hidden="1" customHeight="1" x14ac:dyDescent="0.2">
      <c r="A25" s="20"/>
      <c r="B25" s="21"/>
      <c r="C25" s="28" t="s">
        <v>150</v>
      </c>
      <c r="D25" s="135">
        <f t="shared" si="0"/>
        <v>0</v>
      </c>
      <c r="E25" s="135"/>
      <c r="F25" s="135"/>
      <c r="G25" s="23" t="e">
        <f t="shared" si="3"/>
        <v>#DIV/0!</v>
      </c>
      <c r="H25" s="135"/>
      <c r="I25" s="140">
        <f t="shared" si="1"/>
        <v>0</v>
      </c>
      <c r="J25" s="135">
        <f t="shared" si="1"/>
        <v>0</v>
      </c>
      <c r="K25" s="23" t="e">
        <f t="shared" si="4"/>
        <v>#DIV/0!</v>
      </c>
      <c r="L25" s="135"/>
      <c r="M25" s="135"/>
      <c r="N25" s="135"/>
      <c r="O25" s="23" t="e">
        <f t="shared" si="5"/>
        <v>#DIV/0!</v>
      </c>
      <c r="P25" s="19">
        <f t="shared" si="2"/>
        <v>0</v>
      </c>
      <c r="R25" s="5"/>
    </row>
    <row r="26" spans="1:18" s="17" customFormat="1" ht="18.75" hidden="1" customHeight="1" x14ac:dyDescent="0.3">
      <c r="A26" s="20"/>
      <c r="B26" s="183" t="s">
        <v>174</v>
      </c>
      <c r="C26" s="184" t="s">
        <v>143</v>
      </c>
      <c r="D26" s="139">
        <f t="shared" si="0"/>
        <v>0</v>
      </c>
      <c r="E26" s="139">
        <f>SUM(E27,E36)</f>
        <v>0</v>
      </c>
      <c r="F26" s="139">
        <f>SUM(F27,F36)</f>
        <v>0</v>
      </c>
      <c r="G26" s="54" t="e">
        <f>F26/E26*100</f>
        <v>#DIV/0!</v>
      </c>
      <c r="H26" s="139"/>
      <c r="I26" s="135">
        <f t="shared" ref="I26:J89" si="6">E26-M26</f>
        <v>0</v>
      </c>
      <c r="J26" s="135">
        <f t="shared" si="6"/>
        <v>0</v>
      </c>
      <c r="K26" s="54"/>
      <c r="L26" s="139">
        <f>SUM(L27,L36)</f>
        <v>0</v>
      </c>
      <c r="M26" s="139">
        <f>SUM(M27,M36)</f>
        <v>0</v>
      </c>
      <c r="N26" s="139">
        <f>SUM(N27,N36)</f>
        <v>0</v>
      </c>
      <c r="O26" s="23" t="e">
        <f t="shared" si="5"/>
        <v>#DIV/0!</v>
      </c>
      <c r="P26" s="18">
        <f t="shared" ref="P26:P40" si="7">E26-D26</f>
        <v>0</v>
      </c>
      <c r="R26" s="5"/>
    </row>
    <row r="27" spans="1:18" s="2" customFormat="1" ht="15" hidden="1" customHeight="1" x14ac:dyDescent="0.2">
      <c r="A27" s="20"/>
      <c r="B27" s="21"/>
      <c r="C27" s="41" t="s">
        <v>110</v>
      </c>
      <c r="D27" s="135">
        <f t="shared" si="0"/>
        <v>0</v>
      </c>
      <c r="E27" s="135">
        <f>SUM(E29,E33,E34,E35)</f>
        <v>0</v>
      </c>
      <c r="F27" s="135">
        <f>SUM(F29,F33,F34,F35)</f>
        <v>0</v>
      </c>
      <c r="G27" s="23" t="e">
        <f>F27/E27*100</f>
        <v>#DIV/0!</v>
      </c>
      <c r="H27" s="135"/>
      <c r="I27" s="135">
        <f t="shared" si="6"/>
        <v>0</v>
      </c>
      <c r="J27" s="135">
        <f t="shared" si="6"/>
        <v>0</v>
      </c>
      <c r="K27" s="23"/>
      <c r="L27" s="135"/>
      <c r="M27" s="135"/>
      <c r="N27" s="135"/>
      <c r="O27" s="23" t="e">
        <f t="shared" si="5"/>
        <v>#DIV/0!</v>
      </c>
      <c r="P27" s="19">
        <f t="shared" si="7"/>
        <v>0</v>
      </c>
      <c r="R27" s="5"/>
    </row>
    <row r="28" spans="1:18" s="2" customFormat="1" ht="12.75" hidden="1" customHeight="1" x14ac:dyDescent="0.2">
      <c r="A28" s="20"/>
      <c r="B28" s="21"/>
      <c r="C28" s="27" t="s">
        <v>22</v>
      </c>
      <c r="D28" s="135">
        <f t="shared" si="0"/>
        <v>0</v>
      </c>
      <c r="E28" s="135"/>
      <c r="F28" s="135"/>
      <c r="G28" s="23"/>
      <c r="H28" s="135"/>
      <c r="I28" s="135">
        <f t="shared" si="6"/>
        <v>0</v>
      </c>
      <c r="J28" s="135">
        <f t="shared" si="6"/>
        <v>0</v>
      </c>
      <c r="K28" s="23"/>
      <c r="L28" s="135"/>
      <c r="M28" s="135"/>
      <c r="N28" s="135"/>
      <c r="O28" s="23" t="e">
        <f t="shared" si="5"/>
        <v>#DIV/0!</v>
      </c>
      <c r="P28" s="19">
        <f t="shared" si="7"/>
        <v>0</v>
      </c>
      <c r="R28" s="5"/>
    </row>
    <row r="29" spans="1:18" s="2" customFormat="1" ht="15" hidden="1" customHeight="1" x14ac:dyDescent="0.2">
      <c r="A29" s="20"/>
      <c r="B29" s="21"/>
      <c r="C29" s="22" t="s">
        <v>14</v>
      </c>
      <c r="D29" s="135">
        <f t="shared" si="0"/>
        <v>0</v>
      </c>
      <c r="E29" s="135">
        <f>SUM(E31:E32)</f>
        <v>0</v>
      </c>
      <c r="F29" s="135">
        <f>SUM(F31:F32)</f>
        <v>0</v>
      </c>
      <c r="G29" s="23" t="e">
        <f>F29/E29*100</f>
        <v>#DIV/0!</v>
      </c>
      <c r="H29" s="135"/>
      <c r="I29" s="135">
        <f t="shared" si="6"/>
        <v>0</v>
      </c>
      <c r="J29" s="135">
        <f t="shared" si="6"/>
        <v>0</v>
      </c>
      <c r="K29" s="23"/>
      <c r="L29" s="135"/>
      <c r="M29" s="135"/>
      <c r="N29" s="135"/>
      <c r="O29" s="23" t="e">
        <f t="shared" si="5"/>
        <v>#DIV/0!</v>
      </c>
      <c r="P29" s="19">
        <f t="shared" si="7"/>
        <v>0</v>
      </c>
      <c r="R29" s="5"/>
    </row>
    <row r="30" spans="1:18" s="2" customFormat="1" ht="12.75" hidden="1" customHeight="1" x14ac:dyDescent="0.2">
      <c r="A30" s="20"/>
      <c r="B30" s="21"/>
      <c r="C30" s="27" t="s">
        <v>15</v>
      </c>
      <c r="D30" s="135">
        <f t="shared" si="0"/>
        <v>0</v>
      </c>
      <c r="E30" s="135"/>
      <c r="F30" s="135"/>
      <c r="G30" s="23"/>
      <c r="H30" s="135"/>
      <c r="I30" s="135">
        <f t="shared" si="6"/>
        <v>0</v>
      </c>
      <c r="J30" s="135">
        <f t="shared" si="6"/>
        <v>0</v>
      </c>
      <c r="K30" s="23"/>
      <c r="L30" s="135"/>
      <c r="M30" s="135"/>
      <c r="N30" s="135"/>
      <c r="O30" s="23" t="e">
        <f t="shared" si="5"/>
        <v>#DIV/0!</v>
      </c>
      <c r="P30" s="19">
        <f t="shared" si="7"/>
        <v>0</v>
      </c>
      <c r="R30" s="5"/>
    </row>
    <row r="31" spans="1:18" s="2" customFormat="1" ht="15" hidden="1" customHeight="1" x14ac:dyDescent="0.2">
      <c r="A31" s="20"/>
      <c r="B31" s="21"/>
      <c r="C31" s="27" t="s">
        <v>19</v>
      </c>
      <c r="D31" s="135">
        <f t="shared" si="0"/>
        <v>0</v>
      </c>
      <c r="E31" s="135"/>
      <c r="F31" s="135"/>
      <c r="G31" s="23" t="e">
        <f t="shared" ref="G31:G40" si="8">F31/E31*100</f>
        <v>#DIV/0!</v>
      </c>
      <c r="H31" s="135"/>
      <c r="I31" s="135">
        <f t="shared" si="6"/>
        <v>0</v>
      </c>
      <c r="J31" s="135">
        <f t="shared" si="6"/>
        <v>0</v>
      </c>
      <c r="K31" s="23"/>
      <c r="L31" s="135"/>
      <c r="M31" s="135"/>
      <c r="N31" s="135"/>
      <c r="O31" s="23" t="e">
        <f t="shared" si="5"/>
        <v>#DIV/0!</v>
      </c>
      <c r="P31" s="19">
        <f t="shared" si="7"/>
        <v>0</v>
      </c>
      <c r="R31" s="5"/>
    </row>
    <row r="32" spans="1:18" s="2" customFormat="1" ht="16.5" hidden="1" customHeight="1" x14ac:dyDescent="0.2">
      <c r="A32" s="20"/>
      <c r="B32" s="21"/>
      <c r="C32" s="27" t="s">
        <v>18</v>
      </c>
      <c r="D32" s="135">
        <f t="shared" si="0"/>
        <v>0</v>
      </c>
      <c r="E32" s="135"/>
      <c r="F32" s="135"/>
      <c r="G32" s="23" t="e">
        <f t="shared" si="8"/>
        <v>#DIV/0!</v>
      </c>
      <c r="H32" s="135"/>
      <c r="I32" s="140">
        <f t="shared" si="6"/>
        <v>0</v>
      </c>
      <c r="J32" s="135">
        <f t="shared" si="6"/>
        <v>0</v>
      </c>
      <c r="K32" s="23"/>
      <c r="L32" s="135"/>
      <c r="M32" s="135"/>
      <c r="N32" s="135"/>
      <c r="O32" s="23" t="e">
        <f t="shared" si="5"/>
        <v>#DIV/0!</v>
      </c>
      <c r="P32" s="19">
        <f t="shared" si="7"/>
        <v>0</v>
      </c>
      <c r="R32" s="5"/>
    </row>
    <row r="33" spans="1:18" s="2" customFormat="1" ht="15" hidden="1" customHeight="1" x14ac:dyDescent="0.2">
      <c r="A33" s="20"/>
      <c r="B33" s="21"/>
      <c r="C33" s="22" t="s">
        <v>16</v>
      </c>
      <c r="D33" s="135">
        <f t="shared" si="0"/>
        <v>0</v>
      </c>
      <c r="E33" s="135"/>
      <c r="F33" s="135"/>
      <c r="G33" s="23" t="e">
        <f t="shared" si="8"/>
        <v>#DIV/0!</v>
      </c>
      <c r="H33" s="135"/>
      <c r="I33" s="135">
        <f t="shared" si="6"/>
        <v>0</v>
      </c>
      <c r="J33" s="135">
        <f t="shared" si="6"/>
        <v>0</v>
      </c>
      <c r="K33" s="23"/>
      <c r="L33" s="135"/>
      <c r="M33" s="135"/>
      <c r="N33" s="135"/>
      <c r="O33" s="23" t="e">
        <f t="shared" si="5"/>
        <v>#DIV/0!</v>
      </c>
      <c r="P33" s="19">
        <f t="shared" si="7"/>
        <v>0</v>
      </c>
      <c r="R33" s="5"/>
    </row>
    <row r="34" spans="1:18" s="2" customFormat="1" ht="15" hidden="1" customHeight="1" x14ac:dyDescent="0.2">
      <c r="A34" s="20"/>
      <c r="B34" s="21"/>
      <c r="C34" s="22" t="s">
        <v>17</v>
      </c>
      <c r="D34" s="135">
        <f t="shared" si="0"/>
        <v>0</v>
      </c>
      <c r="E34" s="135"/>
      <c r="F34" s="135"/>
      <c r="G34" s="23" t="e">
        <f t="shared" si="8"/>
        <v>#DIV/0!</v>
      </c>
      <c r="H34" s="135"/>
      <c r="I34" s="135">
        <f t="shared" si="6"/>
        <v>0</v>
      </c>
      <c r="J34" s="135">
        <f t="shared" si="6"/>
        <v>0</v>
      </c>
      <c r="K34" s="23"/>
      <c r="L34" s="135"/>
      <c r="M34" s="135"/>
      <c r="N34" s="135"/>
      <c r="O34" s="23" t="e">
        <f t="shared" si="5"/>
        <v>#DIV/0!</v>
      </c>
      <c r="P34" s="19">
        <f t="shared" si="7"/>
        <v>0</v>
      </c>
      <c r="R34" s="5"/>
    </row>
    <row r="35" spans="1:18" s="2" customFormat="1" ht="39" hidden="1" customHeight="1" x14ac:dyDescent="0.2">
      <c r="A35" s="20"/>
      <c r="B35" s="21"/>
      <c r="C35" s="24" t="s">
        <v>149</v>
      </c>
      <c r="D35" s="135">
        <f t="shared" si="0"/>
        <v>0</v>
      </c>
      <c r="E35" s="135"/>
      <c r="F35" s="135"/>
      <c r="G35" s="23" t="e">
        <f t="shared" si="8"/>
        <v>#DIV/0!</v>
      </c>
      <c r="H35" s="135"/>
      <c r="I35" s="135">
        <f t="shared" si="6"/>
        <v>0</v>
      </c>
      <c r="J35" s="135">
        <f t="shared" si="6"/>
        <v>0</v>
      </c>
      <c r="K35" s="23"/>
      <c r="L35" s="135"/>
      <c r="M35" s="135"/>
      <c r="N35" s="135"/>
      <c r="O35" s="23" t="e">
        <f t="shared" si="5"/>
        <v>#DIV/0!</v>
      </c>
      <c r="P35" s="19">
        <f t="shared" si="7"/>
        <v>0</v>
      </c>
      <c r="R35" s="5"/>
    </row>
    <row r="36" spans="1:18" s="2" customFormat="1" ht="15" hidden="1" customHeight="1" x14ac:dyDescent="0.2">
      <c r="A36" s="20"/>
      <c r="B36" s="21"/>
      <c r="C36" s="25" t="s">
        <v>111</v>
      </c>
      <c r="D36" s="135">
        <f t="shared" si="0"/>
        <v>0</v>
      </c>
      <c r="E36" s="135">
        <f>SUM(E38)</f>
        <v>0</v>
      </c>
      <c r="F36" s="135">
        <f>SUM(F38)</f>
        <v>0</v>
      </c>
      <c r="G36" s="23" t="e">
        <f t="shared" si="8"/>
        <v>#DIV/0!</v>
      </c>
      <c r="H36" s="135"/>
      <c r="I36" s="135">
        <f t="shared" si="6"/>
        <v>0</v>
      </c>
      <c r="J36" s="135">
        <f t="shared" si="6"/>
        <v>0</v>
      </c>
      <c r="K36" s="23"/>
      <c r="L36" s="135"/>
      <c r="M36" s="135">
        <f>SUM(M38)</f>
        <v>0</v>
      </c>
      <c r="N36" s="135">
        <f>SUM(N38)</f>
        <v>0</v>
      </c>
      <c r="O36" s="23" t="e">
        <f>N36/M36*100</f>
        <v>#DIV/0!</v>
      </c>
      <c r="P36" s="19">
        <f t="shared" si="7"/>
        <v>0</v>
      </c>
      <c r="R36" s="5"/>
    </row>
    <row r="37" spans="1:18" s="2" customFormat="1" hidden="1" x14ac:dyDescent="0.2">
      <c r="A37" s="20"/>
      <c r="B37" s="21"/>
      <c r="C37" s="26" t="s">
        <v>22</v>
      </c>
      <c r="D37" s="135">
        <f t="shared" si="0"/>
        <v>0</v>
      </c>
      <c r="E37" s="135"/>
      <c r="F37" s="135"/>
      <c r="G37" s="23"/>
      <c r="H37" s="135"/>
      <c r="I37" s="135">
        <f t="shared" si="6"/>
        <v>0</v>
      </c>
      <c r="J37" s="135">
        <f t="shared" si="6"/>
        <v>0</v>
      </c>
      <c r="K37" s="23"/>
      <c r="L37" s="135"/>
      <c r="M37" s="135"/>
      <c r="N37" s="135"/>
      <c r="O37" s="23"/>
      <c r="P37" s="19">
        <f t="shared" si="7"/>
        <v>0</v>
      </c>
      <c r="R37" s="5"/>
    </row>
    <row r="38" spans="1:18" s="2" customFormat="1" ht="15" hidden="1" customHeight="1" x14ac:dyDescent="0.2">
      <c r="A38" s="20"/>
      <c r="B38" s="21"/>
      <c r="C38" s="22" t="s">
        <v>7</v>
      </c>
      <c r="D38" s="135">
        <f t="shared" si="0"/>
        <v>0</v>
      </c>
      <c r="E38" s="135"/>
      <c r="F38" s="135"/>
      <c r="G38" s="23" t="e">
        <f t="shared" si="8"/>
        <v>#DIV/0!</v>
      </c>
      <c r="H38" s="135"/>
      <c r="I38" s="140">
        <f t="shared" si="6"/>
        <v>0</v>
      </c>
      <c r="J38" s="140">
        <f t="shared" si="6"/>
        <v>0</v>
      </c>
      <c r="K38" s="23"/>
      <c r="L38" s="135"/>
      <c r="M38" s="135"/>
      <c r="N38" s="135"/>
      <c r="O38" s="23" t="e">
        <f>N38/M38*100</f>
        <v>#DIV/0!</v>
      </c>
      <c r="P38" s="19">
        <f t="shared" si="7"/>
        <v>0</v>
      </c>
      <c r="R38" s="5"/>
    </row>
    <row r="39" spans="1:18" s="2" customFormat="1" hidden="1" x14ac:dyDescent="0.2">
      <c r="A39" s="20"/>
      <c r="B39" s="21"/>
      <c r="C39" s="27" t="s">
        <v>15</v>
      </c>
      <c r="D39" s="135">
        <f t="shared" si="0"/>
        <v>0</v>
      </c>
      <c r="E39" s="135"/>
      <c r="F39" s="135"/>
      <c r="G39" s="23" t="e">
        <f t="shared" si="8"/>
        <v>#DIV/0!</v>
      </c>
      <c r="H39" s="135"/>
      <c r="I39" s="135">
        <f t="shared" si="6"/>
        <v>0</v>
      </c>
      <c r="J39" s="135">
        <f t="shared" si="6"/>
        <v>0</v>
      </c>
      <c r="K39" s="23" t="e">
        <f>J39/I39*100</f>
        <v>#DIV/0!</v>
      </c>
      <c r="L39" s="135"/>
      <c r="M39" s="135"/>
      <c r="N39" s="135"/>
      <c r="O39" s="23" t="e">
        <f>N39/M39*100</f>
        <v>#DIV/0!</v>
      </c>
      <c r="P39" s="19">
        <f t="shared" si="7"/>
        <v>0</v>
      </c>
      <c r="R39" s="5"/>
    </row>
    <row r="40" spans="1:18" s="2" customFormat="1" ht="39" hidden="1" customHeight="1" x14ac:dyDescent="0.2">
      <c r="A40" s="20"/>
      <c r="B40" s="21"/>
      <c r="C40" s="28" t="s">
        <v>150</v>
      </c>
      <c r="D40" s="135">
        <f t="shared" si="0"/>
        <v>0</v>
      </c>
      <c r="E40" s="135"/>
      <c r="F40" s="135"/>
      <c r="G40" s="23" t="e">
        <f t="shared" si="8"/>
        <v>#DIV/0!</v>
      </c>
      <c r="H40" s="135"/>
      <c r="I40" s="140">
        <f t="shared" si="6"/>
        <v>0</v>
      </c>
      <c r="J40" s="135">
        <f t="shared" si="6"/>
        <v>0</v>
      </c>
      <c r="K40" s="23" t="e">
        <f>J40/I40*100</f>
        <v>#DIV/0!</v>
      </c>
      <c r="L40" s="135"/>
      <c r="M40" s="135"/>
      <c r="N40" s="135"/>
      <c r="O40" s="23" t="e">
        <f>N40/M40*100</f>
        <v>#DIV/0!</v>
      </c>
      <c r="P40" s="19">
        <f t="shared" si="7"/>
        <v>0</v>
      </c>
      <c r="R40" s="5"/>
    </row>
    <row r="41" spans="1:18" s="2" customFormat="1" ht="21.75" customHeight="1" x14ac:dyDescent="0.2">
      <c r="A41" s="20"/>
      <c r="B41" s="183" t="s">
        <v>27</v>
      </c>
      <c r="C41" s="25" t="s">
        <v>28</v>
      </c>
      <c r="D41" s="139">
        <f t="shared" si="0"/>
        <v>91490</v>
      </c>
      <c r="E41" s="139">
        <f>SUM(E42,E51)</f>
        <v>367531.12</v>
      </c>
      <c r="F41" s="139">
        <f>SUM(F42,F51)</f>
        <v>352981.06999999995</v>
      </c>
      <c r="G41" s="54">
        <f t="shared" si="3"/>
        <v>96.041137958603329</v>
      </c>
      <c r="H41" s="139">
        <f>SUM(H42,H51)</f>
        <v>48100</v>
      </c>
      <c r="I41" s="135">
        <f t="shared" si="6"/>
        <v>298038.52</v>
      </c>
      <c r="J41" s="135">
        <f t="shared" si="6"/>
        <v>288045.26999999996</v>
      </c>
      <c r="K41" s="54">
        <f t="shared" si="4"/>
        <v>96.646993818114495</v>
      </c>
      <c r="L41" s="139">
        <f>SUM(L42,L51)</f>
        <v>43390</v>
      </c>
      <c r="M41" s="139">
        <f>SUM(M42,M51)</f>
        <v>69492.600000000006</v>
      </c>
      <c r="N41" s="139">
        <f>SUM(N42,N51)</f>
        <v>64935.8</v>
      </c>
      <c r="O41" s="54">
        <f t="shared" si="5"/>
        <v>93.442755055934015</v>
      </c>
      <c r="P41" s="58">
        <f t="shared" si="2"/>
        <v>276041.12</v>
      </c>
      <c r="R41" s="5"/>
    </row>
    <row r="42" spans="1:18" s="2" customFormat="1" ht="15" customHeight="1" x14ac:dyDescent="0.2">
      <c r="A42" s="20"/>
      <c r="B42" s="21"/>
      <c r="C42" s="41" t="s">
        <v>110</v>
      </c>
      <c r="D42" s="135">
        <f t="shared" si="0"/>
        <v>91490</v>
      </c>
      <c r="E42" s="135">
        <f>SUM(E44,E48,E49,E50)</f>
        <v>367531.12</v>
      </c>
      <c r="F42" s="135">
        <f>SUM(F44,F48,F49,F50)</f>
        <v>352981.06999999995</v>
      </c>
      <c r="G42" s="23">
        <f t="shared" si="3"/>
        <v>96.041137958603329</v>
      </c>
      <c r="H42" s="135">
        <f>SUM(H44,H48,H49,H50)</f>
        <v>48100</v>
      </c>
      <c r="I42" s="135">
        <f t="shared" si="6"/>
        <v>298038.52</v>
      </c>
      <c r="J42" s="135">
        <f t="shared" si="6"/>
        <v>288045.26999999996</v>
      </c>
      <c r="K42" s="23">
        <f t="shared" si="4"/>
        <v>96.646993818114495</v>
      </c>
      <c r="L42" s="135">
        <f>SUM(L44,L48,L49,L50)</f>
        <v>43390</v>
      </c>
      <c r="M42" s="135">
        <f>SUM(M44,M48,M49,M50)</f>
        <v>69492.600000000006</v>
      </c>
      <c r="N42" s="135">
        <f>SUM(N44,N48,N49,N50)</f>
        <v>64935.8</v>
      </c>
      <c r="O42" s="23">
        <f t="shared" si="5"/>
        <v>93.442755055934015</v>
      </c>
      <c r="P42" s="19">
        <f t="shared" si="2"/>
        <v>276041.12</v>
      </c>
      <c r="R42" s="5"/>
    </row>
    <row r="43" spans="1:18" s="2" customFormat="1" x14ac:dyDescent="0.2">
      <c r="A43" s="20"/>
      <c r="B43" s="21"/>
      <c r="C43" s="27" t="s">
        <v>22</v>
      </c>
      <c r="D43" s="135"/>
      <c r="E43" s="135"/>
      <c r="F43" s="135"/>
      <c r="G43" s="23"/>
      <c r="H43" s="135"/>
      <c r="I43" s="135"/>
      <c r="J43" s="135"/>
      <c r="K43" s="23"/>
      <c r="L43" s="135"/>
      <c r="M43" s="135"/>
      <c r="N43" s="135"/>
      <c r="O43" s="23"/>
      <c r="P43" s="19">
        <f t="shared" si="2"/>
        <v>0</v>
      </c>
      <c r="R43" s="5"/>
    </row>
    <row r="44" spans="1:18" s="2" customFormat="1" ht="15" customHeight="1" x14ac:dyDescent="0.2">
      <c r="A44" s="20"/>
      <c r="B44" s="21"/>
      <c r="C44" s="22" t="s">
        <v>14</v>
      </c>
      <c r="D44" s="135">
        <f t="shared" si="0"/>
        <v>91490</v>
      </c>
      <c r="E44" s="135">
        <f>SUM(E46:E47)</f>
        <v>367531.12</v>
      </c>
      <c r="F44" s="135">
        <f>SUM(F46:F47)</f>
        <v>352981.06999999995</v>
      </c>
      <c r="G44" s="23">
        <f t="shared" si="3"/>
        <v>96.041137958603329</v>
      </c>
      <c r="H44" s="135">
        <f>SUM(H46:H47)</f>
        <v>48100</v>
      </c>
      <c r="I44" s="135">
        <f t="shared" si="6"/>
        <v>298038.52</v>
      </c>
      <c r="J44" s="135">
        <f t="shared" si="6"/>
        <v>288045.26999999996</v>
      </c>
      <c r="K44" s="23">
        <f t="shared" si="4"/>
        <v>96.646993818114495</v>
      </c>
      <c r="L44" s="135">
        <f>SUM(L46:L47)</f>
        <v>43390</v>
      </c>
      <c r="M44" s="135">
        <f>SUM(M46:M47)</f>
        <v>69492.600000000006</v>
      </c>
      <c r="N44" s="135">
        <f>SUM(N46:N47)</f>
        <v>64935.8</v>
      </c>
      <c r="O44" s="23">
        <f t="shared" si="5"/>
        <v>93.442755055934015</v>
      </c>
      <c r="P44" s="19">
        <f t="shared" si="2"/>
        <v>276041.12</v>
      </c>
      <c r="R44" s="5"/>
    </row>
    <row r="45" spans="1:18" s="2" customFormat="1" ht="14.25" customHeight="1" x14ac:dyDescent="0.2">
      <c r="A45" s="20"/>
      <c r="B45" s="21"/>
      <c r="C45" s="27" t="s">
        <v>15</v>
      </c>
      <c r="D45" s="135"/>
      <c r="E45" s="135"/>
      <c r="F45" s="135"/>
      <c r="G45" s="23"/>
      <c r="H45" s="135"/>
      <c r="I45" s="135"/>
      <c r="J45" s="135"/>
      <c r="K45" s="23"/>
      <c r="L45" s="135"/>
      <c r="M45" s="135"/>
      <c r="N45" s="135"/>
      <c r="O45" s="23"/>
      <c r="P45" s="19">
        <f t="shared" si="2"/>
        <v>0</v>
      </c>
      <c r="R45" s="5"/>
    </row>
    <row r="46" spans="1:18" s="2" customFormat="1" ht="15" customHeight="1" x14ac:dyDescent="0.2">
      <c r="A46" s="20"/>
      <c r="B46" s="21"/>
      <c r="C46" s="27" t="s">
        <v>19</v>
      </c>
      <c r="D46" s="135">
        <f t="shared" si="0"/>
        <v>65890</v>
      </c>
      <c r="E46" s="135">
        <v>72893.350000000006</v>
      </c>
      <c r="F46" s="135">
        <v>62999.1</v>
      </c>
      <c r="G46" s="23">
        <f t="shared" si="3"/>
        <v>86.426402408450144</v>
      </c>
      <c r="H46" s="135">
        <v>25000</v>
      </c>
      <c r="I46" s="135">
        <f t="shared" si="6"/>
        <v>29900.750000000007</v>
      </c>
      <c r="J46" s="135">
        <f t="shared" si="6"/>
        <v>20006.5</v>
      </c>
      <c r="K46" s="23">
        <f t="shared" si="4"/>
        <v>66.90969290067973</v>
      </c>
      <c r="L46" s="135">
        <v>40890</v>
      </c>
      <c r="M46" s="135">
        <v>42992.6</v>
      </c>
      <c r="N46" s="135">
        <v>42992.6</v>
      </c>
      <c r="O46" s="23">
        <f t="shared" si="5"/>
        <v>100</v>
      </c>
      <c r="P46" s="19">
        <f t="shared" si="2"/>
        <v>7003.3500000000058</v>
      </c>
      <c r="R46" s="5"/>
    </row>
    <row r="47" spans="1:18" s="2" customFormat="1" ht="15" customHeight="1" x14ac:dyDescent="0.2">
      <c r="A47" s="20"/>
      <c r="B47" s="21"/>
      <c r="C47" s="27" t="s">
        <v>18</v>
      </c>
      <c r="D47" s="135">
        <f t="shared" si="0"/>
        <v>25600</v>
      </c>
      <c r="E47" s="135">
        <v>294637.77</v>
      </c>
      <c r="F47" s="135">
        <v>289981.96999999997</v>
      </c>
      <c r="G47" s="23">
        <f t="shared" si="3"/>
        <v>98.419822414485409</v>
      </c>
      <c r="H47" s="135">
        <v>23100</v>
      </c>
      <c r="I47" s="135">
        <f t="shared" si="6"/>
        <v>268137.77</v>
      </c>
      <c r="J47" s="136">
        <f t="shared" si="6"/>
        <v>268038.76999999996</v>
      </c>
      <c r="K47" s="23">
        <f t="shared" si="4"/>
        <v>99.963078681530007</v>
      </c>
      <c r="L47" s="135">
        <v>2500</v>
      </c>
      <c r="M47" s="135">
        <v>26500</v>
      </c>
      <c r="N47" s="135">
        <v>21943.200000000001</v>
      </c>
      <c r="O47" s="23">
        <f t="shared" si="5"/>
        <v>82.804528301886791</v>
      </c>
      <c r="P47" s="19">
        <f t="shared" si="2"/>
        <v>269037.77</v>
      </c>
      <c r="R47" s="5"/>
    </row>
    <row r="48" spans="1:18" s="2" customFormat="1" ht="15" hidden="1" customHeight="1" x14ac:dyDescent="0.2">
      <c r="A48" s="20"/>
      <c r="B48" s="21"/>
      <c r="C48" s="22" t="s">
        <v>16</v>
      </c>
      <c r="D48" s="135">
        <f t="shared" si="0"/>
        <v>0</v>
      </c>
      <c r="E48" s="135"/>
      <c r="F48" s="135"/>
      <c r="G48" s="23" t="e">
        <f t="shared" si="3"/>
        <v>#DIV/0!</v>
      </c>
      <c r="H48" s="135"/>
      <c r="I48" s="135">
        <f t="shared" si="6"/>
        <v>0</v>
      </c>
      <c r="J48" s="135">
        <f t="shared" si="6"/>
        <v>0</v>
      </c>
      <c r="K48" s="23" t="e">
        <f t="shared" si="4"/>
        <v>#DIV/0!</v>
      </c>
      <c r="L48" s="135"/>
      <c r="M48" s="135"/>
      <c r="N48" s="135"/>
      <c r="O48" s="23" t="e">
        <f t="shared" si="5"/>
        <v>#DIV/0!</v>
      </c>
      <c r="P48" s="19">
        <f t="shared" si="2"/>
        <v>0</v>
      </c>
      <c r="R48" s="5"/>
    </row>
    <row r="49" spans="1:18" s="2" customFormat="1" ht="15" hidden="1" customHeight="1" x14ac:dyDescent="0.2">
      <c r="A49" s="20"/>
      <c r="B49" s="21"/>
      <c r="C49" s="22" t="s">
        <v>17</v>
      </c>
      <c r="D49" s="135">
        <f t="shared" si="0"/>
        <v>0</v>
      </c>
      <c r="E49" s="135"/>
      <c r="F49" s="135"/>
      <c r="G49" s="23" t="e">
        <f t="shared" si="3"/>
        <v>#DIV/0!</v>
      </c>
      <c r="H49" s="135"/>
      <c r="I49" s="135">
        <f t="shared" si="6"/>
        <v>0</v>
      </c>
      <c r="J49" s="135">
        <f t="shared" si="6"/>
        <v>0</v>
      </c>
      <c r="K49" s="23" t="e">
        <f t="shared" si="4"/>
        <v>#DIV/0!</v>
      </c>
      <c r="L49" s="135"/>
      <c r="M49" s="135"/>
      <c r="N49" s="135"/>
      <c r="O49" s="23" t="e">
        <f t="shared" si="5"/>
        <v>#DIV/0!</v>
      </c>
      <c r="P49" s="19">
        <f t="shared" si="2"/>
        <v>0</v>
      </c>
      <c r="R49" s="5"/>
    </row>
    <row r="50" spans="1:18" s="2" customFormat="1" ht="39" hidden="1" customHeight="1" x14ac:dyDescent="0.2">
      <c r="A50" s="20"/>
      <c r="B50" s="21"/>
      <c r="C50" s="24" t="s">
        <v>149</v>
      </c>
      <c r="D50" s="135">
        <f t="shared" si="0"/>
        <v>0</v>
      </c>
      <c r="E50" s="135"/>
      <c r="F50" s="135"/>
      <c r="G50" s="23" t="e">
        <f t="shared" si="3"/>
        <v>#DIV/0!</v>
      </c>
      <c r="H50" s="135"/>
      <c r="I50" s="135">
        <f t="shared" si="6"/>
        <v>0</v>
      </c>
      <c r="J50" s="135">
        <f t="shared" si="6"/>
        <v>0</v>
      </c>
      <c r="K50" s="23" t="e">
        <f t="shared" si="4"/>
        <v>#DIV/0!</v>
      </c>
      <c r="L50" s="135"/>
      <c r="M50" s="135"/>
      <c r="N50" s="135"/>
      <c r="O50" s="23" t="e">
        <f t="shared" si="5"/>
        <v>#DIV/0!</v>
      </c>
      <c r="P50" s="19">
        <f t="shared" si="2"/>
        <v>0</v>
      </c>
      <c r="R50" s="5"/>
    </row>
    <row r="51" spans="1:18" s="2" customFormat="1" ht="15" hidden="1" customHeight="1" x14ac:dyDescent="0.2">
      <c r="A51" s="20"/>
      <c r="B51" s="21"/>
      <c r="C51" s="25" t="s">
        <v>111</v>
      </c>
      <c r="D51" s="135"/>
      <c r="E51" s="135">
        <f>SUM(E53)</f>
        <v>0</v>
      </c>
      <c r="F51" s="135">
        <f>SUM(F53)</f>
        <v>0</v>
      </c>
      <c r="G51" s="23" t="e">
        <f t="shared" si="3"/>
        <v>#DIV/0!</v>
      </c>
      <c r="H51" s="135"/>
      <c r="I51" s="135">
        <f t="shared" si="6"/>
        <v>0</v>
      </c>
      <c r="J51" s="135">
        <f t="shared" si="6"/>
        <v>0</v>
      </c>
      <c r="K51" s="23" t="e">
        <f t="shared" si="4"/>
        <v>#DIV/0!</v>
      </c>
      <c r="L51" s="135"/>
      <c r="M51" s="135"/>
      <c r="N51" s="135"/>
      <c r="O51" s="23"/>
      <c r="P51" s="19">
        <f t="shared" si="2"/>
        <v>0</v>
      </c>
      <c r="R51" s="5"/>
    </row>
    <row r="52" spans="1:18" s="2" customFormat="1" hidden="1" x14ac:dyDescent="0.2">
      <c r="A52" s="20"/>
      <c r="B52" s="21"/>
      <c r="C52" s="26" t="s">
        <v>22</v>
      </c>
      <c r="D52" s="135"/>
      <c r="E52" s="135"/>
      <c r="F52" s="135"/>
      <c r="G52" s="23"/>
      <c r="H52" s="135"/>
      <c r="I52" s="135">
        <f t="shared" si="6"/>
        <v>0</v>
      </c>
      <c r="J52" s="135">
        <f t="shared" si="6"/>
        <v>0</v>
      </c>
      <c r="K52" s="23"/>
      <c r="L52" s="135"/>
      <c r="M52" s="135"/>
      <c r="N52" s="135"/>
      <c r="O52" s="23"/>
      <c r="P52" s="19">
        <f t="shared" si="2"/>
        <v>0</v>
      </c>
      <c r="R52" s="5"/>
    </row>
    <row r="53" spans="1:18" s="2" customFormat="1" ht="15" hidden="1" customHeight="1" x14ac:dyDescent="0.2">
      <c r="A53" s="20"/>
      <c r="B53" s="21"/>
      <c r="C53" s="22" t="s">
        <v>7</v>
      </c>
      <c r="D53" s="135"/>
      <c r="E53" s="135"/>
      <c r="F53" s="135"/>
      <c r="G53" s="23" t="e">
        <f t="shared" si="3"/>
        <v>#DIV/0!</v>
      </c>
      <c r="H53" s="135"/>
      <c r="I53" s="135">
        <f t="shared" si="6"/>
        <v>0</v>
      </c>
      <c r="J53" s="136">
        <f t="shared" si="6"/>
        <v>0</v>
      </c>
      <c r="K53" s="23" t="e">
        <f t="shared" si="4"/>
        <v>#DIV/0!</v>
      </c>
      <c r="L53" s="135"/>
      <c r="M53" s="135"/>
      <c r="N53" s="135"/>
      <c r="O53" s="23"/>
      <c r="P53" s="19">
        <f t="shared" si="2"/>
        <v>0</v>
      </c>
      <c r="R53" s="5"/>
    </row>
    <row r="54" spans="1:18" s="2" customFormat="1" hidden="1" x14ac:dyDescent="0.2">
      <c r="A54" s="20"/>
      <c r="B54" s="21"/>
      <c r="C54" s="27" t="s">
        <v>15</v>
      </c>
      <c r="D54" s="135">
        <f t="shared" si="0"/>
        <v>0</v>
      </c>
      <c r="E54" s="135"/>
      <c r="F54" s="135"/>
      <c r="G54" s="23" t="e">
        <f t="shared" si="3"/>
        <v>#DIV/0!</v>
      </c>
      <c r="H54" s="135"/>
      <c r="I54" s="135">
        <f t="shared" si="6"/>
        <v>0</v>
      </c>
      <c r="J54" s="135">
        <f t="shared" si="6"/>
        <v>0</v>
      </c>
      <c r="K54" s="23" t="e">
        <f t="shared" si="4"/>
        <v>#DIV/0!</v>
      </c>
      <c r="L54" s="135"/>
      <c r="M54" s="135"/>
      <c r="N54" s="135"/>
      <c r="O54" s="23" t="e">
        <f t="shared" si="5"/>
        <v>#DIV/0!</v>
      </c>
      <c r="P54" s="19">
        <f t="shared" si="2"/>
        <v>0</v>
      </c>
      <c r="R54" s="5"/>
    </row>
    <row r="55" spans="1:18" s="2" customFormat="1" ht="39.75" hidden="1" customHeight="1" x14ac:dyDescent="0.2">
      <c r="A55" s="20"/>
      <c r="B55" s="21"/>
      <c r="C55" s="28" t="s">
        <v>150</v>
      </c>
      <c r="D55" s="135">
        <f t="shared" si="0"/>
        <v>0</v>
      </c>
      <c r="E55" s="135"/>
      <c r="F55" s="135"/>
      <c r="G55" s="23" t="e">
        <f t="shared" si="3"/>
        <v>#DIV/0!</v>
      </c>
      <c r="H55" s="135"/>
      <c r="I55" s="136">
        <f t="shared" si="6"/>
        <v>0</v>
      </c>
      <c r="J55" s="135">
        <f t="shared" si="6"/>
        <v>0</v>
      </c>
      <c r="K55" s="23" t="e">
        <f t="shared" si="4"/>
        <v>#DIV/0!</v>
      </c>
      <c r="L55" s="135"/>
      <c r="M55" s="135"/>
      <c r="N55" s="135"/>
      <c r="O55" s="23" t="e">
        <f t="shared" si="5"/>
        <v>#DIV/0!</v>
      </c>
      <c r="P55" s="19">
        <f t="shared" si="2"/>
        <v>0</v>
      </c>
      <c r="R55" s="5"/>
    </row>
    <row r="56" spans="1:18" s="2" customFormat="1" ht="21" customHeight="1" x14ac:dyDescent="0.2">
      <c r="A56" s="186" t="s">
        <v>29</v>
      </c>
      <c r="B56" s="252" t="s">
        <v>30</v>
      </c>
      <c r="C56" s="253"/>
      <c r="D56" s="155">
        <f t="shared" si="0"/>
        <v>850000</v>
      </c>
      <c r="E56" s="155">
        <f>SUM(E57,E72)</f>
        <v>3302382</v>
      </c>
      <c r="F56" s="155">
        <f>SUM(F57,F72)</f>
        <v>3301687.65</v>
      </c>
      <c r="G56" s="187">
        <f t="shared" si="3"/>
        <v>99.978974267664981</v>
      </c>
      <c r="H56" s="155">
        <f>SUM(H57,H72)</f>
        <v>842473</v>
      </c>
      <c r="I56" s="155">
        <f t="shared" si="6"/>
        <v>3302382</v>
      </c>
      <c r="J56" s="156">
        <f t="shared" si="6"/>
        <v>3301687.65</v>
      </c>
      <c r="K56" s="187">
        <f t="shared" si="4"/>
        <v>99.978974267664981</v>
      </c>
      <c r="L56" s="155">
        <f>SUM(L57,L72)</f>
        <v>7527</v>
      </c>
      <c r="M56" s="155"/>
      <c r="N56" s="155"/>
      <c r="O56" s="187"/>
      <c r="P56" s="84">
        <f t="shared" si="2"/>
        <v>2452382</v>
      </c>
      <c r="R56" s="5"/>
    </row>
    <row r="57" spans="1:18" s="2" customFormat="1" ht="15.75" customHeight="1" x14ac:dyDescent="0.2">
      <c r="A57" s="103"/>
      <c r="B57" s="21" t="s">
        <v>186</v>
      </c>
      <c r="C57" s="79" t="s">
        <v>187</v>
      </c>
      <c r="D57" s="135">
        <f t="shared" si="0"/>
        <v>850000</v>
      </c>
      <c r="E57" s="135">
        <f>SUM(E58,E67)</f>
        <v>3302382</v>
      </c>
      <c r="F57" s="135">
        <f>SUM(F58,F67)</f>
        <v>3301687.65</v>
      </c>
      <c r="G57" s="23">
        <f t="shared" ref="G57:G58" si="9">F57/E57*100</f>
        <v>99.978974267664981</v>
      </c>
      <c r="H57" s="135">
        <f>SUM(H58,H67)</f>
        <v>842473</v>
      </c>
      <c r="I57" s="135">
        <f t="shared" si="6"/>
        <v>3302382</v>
      </c>
      <c r="J57" s="135">
        <f t="shared" si="6"/>
        <v>3301687.65</v>
      </c>
      <c r="K57" s="23">
        <f t="shared" si="4"/>
        <v>99.978974267664981</v>
      </c>
      <c r="L57" s="135">
        <f>SUM(L58,L67)</f>
        <v>7527</v>
      </c>
      <c r="M57" s="135"/>
      <c r="N57" s="135"/>
      <c r="O57" s="23"/>
      <c r="P57" s="59">
        <f t="shared" ref="P57:P71" si="10">E57-D57</f>
        <v>2452382</v>
      </c>
      <c r="R57" s="5"/>
    </row>
    <row r="58" spans="1:18" s="2" customFormat="1" ht="12" customHeight="1" x14ac:dyDescent="0.2">
      <c r="A58" s="103"/>
      <c r="B58" s="21"/>
      <c r="C58" s="41" t="s">
        <v>110</v>
      </c>
      <c r="D58" s="135">
        <f t="shared" si="0"/>
        <v>850000</v>
      </c>
      <c r="E58" s="135">
        <f>SUM(E60,E64,E65,E66)</f>
        <v>3302382</v>
      </c>
      <c r="F58" s="135">
        <f>SUM(F60,F64,F65,F66)</f>
        <v>3301687.65</v>
      </c>
      <c r="G58" s="23">
        <f t="shared" si="9"/>
        <v>99.978974267664981</v>
      </c>
      <c r="H58" s="135">
        <f>SUM(H60,H64,H65,H66)</f>
        <v>842473</v>
      </c>
      <c r="I58" s="135">
        <f t="shared" si="6"/>
        <v>3302382</v>
      </c>
      <c r="J58" s="135">
        <f t="shared" si="6"/>
        <v>3301687.65</v>
      </c>
      <c r="K58" s="23">
        <f t="shared" si="4"/>
        <v>99.978974267664981</v>
      </c>
      <c r="L58" s="135">
        <f>SUM(L60,L64,L65,L66)</f>
        <v>7527</v>
      </c>
      <c r="M58" s="135"/>
      <c r="N58" s="135"/>
      <c r="O58" s="23"/>
      <c r="P58" s="19">
        <f t="shared" si="10"/>
        <v>2452382</v>
      </c>
      <c r="R58" s="5"/>
    </row>
    <row r="59" spans="1:18" s="2" customFormat="1" x14ac:dyDescent="0.2">
      <c r="A59" s="20"/>
      <c r="B59" s="32"/>
      <c r="C59" s="27" t="s">
        <v>22</v>
      </c>
      <c r="D59" s="135"/>
      <c r="E59" s="135"/>
      <c r="F59" s="135"/>
      <c r="G59" s="23"/>
      <c r="H59" s="135"/>
      <c r="I59" s="135"/>
      <c r="J59" s="135"/>
      <c r="K59" s="23"/>
      <c r="L59" s="135"/>
      <c r="M59" s="135"/>
      <c r="N59" s="135"/>
      <c r="O59" s="23"/>
      <c r="P59" s="19">
        <f t="shared" si="10"/>
        <v>0</v>
      </c>
      <c r="R59" s="5"/>
    </row>
    <row r="60" spans="1:18" s="2" customFormat="1" ht="15" customHeight="1" x14ac:dyDescent="0.2">
      <c r="A60" s="20"/>
      <c r="B60" s="32"/>
      <c r="C60" s="22" t="s">
        <v>14</v>
      </c>
      <c r="D60" s="135">
        <f t="shared" si="0"/>
        <v>850000</v>
      </c>
      <c r="E60" s="135">
        <f>SUM(E62:E63)</f>
        <v>3302382</v>
      </c>
      <c r="F60" s="135">
        <f>SUM(F62:F63)</f>
        <v>3301687.65</v>
      </c>
      <c r="G60" s="23">
        <f t="shared" ref="G60" si="11">F60/E60*100</f>
        <v>99.978974267664981</v>
      </c>
      <c r="H60" s="135">
        <f>SUM(H62:H63)</f>
        <v>842473</v>
      </c>
      <c r="I60" s="135">
        <f t="shared" si="6"/>
        <v>3302382</v>
      </c>
      <c r="J60" s="135">
        <f t="shared" si="6"/>
        <v>3301687.65</v>
      </c>
      <c r="K60" s="23">
        <f t="shared" si="4"/>
        <v>99.978974267664981</v>
      </c>
      <c r="L60" s="135">
        <f>SUM(L62:L63)</f>
        <v>7527</v>
      </c>
      <c r="M60" s="135"/>
      <c r="N60" s="135"/>
      <c r="O60" s="23"/>
      <c r="P60" s="19">
        <f t="shared" si="10"/>
        <v>2452382</v>
      </c>
      <c r="R60" s="5"/>
    </row>
    <row r="61" spans="1:18" s="2" customFormat="1" ht="12.75" customHeight="1" x14ac:dyDescent="0.2">
      <c r="A61" s="20"/>
      <c r="B61" s="32"/>
      <c r="C61" s="27" t="s">
        <v>15</v>
      </c>
      <c r="D61" s="135"/>
      <c r="E61" s="135"/>
      <c r="F61" s="135"/>
      <c r="G61" s="23"/>
      <c r="H61" s="135"/>
      <c r="I61" s="135"/>
      <c r="J61" s="135"/>
      <c r="K61" s="23"/>
      <c r="L61" s="135"/>
      <c r="M61" s="135"/>
      <c r="N61" s="135"/>
      <c r="O61" s="23"/>
      <c r="P61" s="19">
        <f t="shared" si="10"/>
        <v>0</v>
      </c>
      <c r="R61" s="5"/>
    </row>
    <row r="62" spans="1:18" s="2" customFormat="1" ht="12.75" hidden="1" customHeight="1" x14ac:dyDescent="0.2">
      <c r="A62" s="20"/>
      <c r="B62" s="32"/>
      <c r="C62" s="27" t="s">
        <v>19</v>
      </c>
      <c r="D62" s="135">
        <f t="shared" si="0"/>
        <v>0</v>
      </c>
      <c r="E62" s="135"/>
      <c r="F62" s="135"/>
      <c r="G62" s="23"/>
      <c r="H62" s="135"/>
      <c r="I62" s="135">
        <f t="shared" si="6"/>
        <v>0</v>
      </c>
      <c r="J62" s="135">
        <f t="shared" si="6"/>
        <v>0</v>
      </c>
      <c r="K62" s="23"/>
      <c r="L62" s="135"/>
      <c r="M62" s="135"/>
      <c r="N62" s="135"/>
      <c r="O62" s="23"/>
      <c r="P62" s="19">
        <f t="shared" si="10"/>
        <v>0</v>
      </c>
      <c r="R62" s="5"/>
    </row>
    <row r="63" spans="1:18" s="2" customFormat="1" ht="12.75" customHeight="1" x14ac:dyDescent="0.2">
      <c r="A63" s="35"/>
      <c r="B63" s="36"/>
      <c r="C63" s="188" t="s">
        <v>18</v>
      </c>
      <c r="D63" s="136">
        <f t="shared" si="0"/>
        <v>850000</v>
      </c>
      <c r="E63" s="136">
        <v>3302382</v>
      </c>
      <c r="F63" s="136">
        <v>3301687.65</v>
      </c>
      <c r="G63" s="38">
        <f t="shared" ref="G63" si="12">F63/E63*100</f>
        <v>99.978974267664981</v>
      </c>
      <c r="H63" s="136">
        <v>842473</v>
      </c>
      <c r="I63" s="136">
        <f t="shared" si="6"/>
        <v>3302382</v>
      </c>
      <c r="J63" s="136">
        <f t="shared" si="6"/>
        <v>3301687.65</v>
      </c>
      <c r="K63" s="38">
        <f t="shared" si="4"/>
        <v>99.978974267664981</v>
      </c>
      <c r="L63" s="136">
        <v>7527</v>
      </c>
      <c r="M63" s="136"/>
      <c r="N63" s="136"/>
      <c r="O63" s="38"/>
      <c r="P63" s="19">
        <f t="shared" si="10"/>
        <v>2452382</v>
      </c>
      <c r="R63" s="5"/>
    </row>
    <row r="64" spans="1:18" s="2" customFormat="1" ht="15" hidden="1" customHeight="1" x14ac:dyDescent="0.2">
      <c r="A64" s="20"/>
      <c r="B64" s="32"/>
      <c r="C64" s="22" t="s">
        <v>16</v>
      </c>
      <c r="D64" s="135">
        <f t="shared" si="0"/>
        <v>0</v>
      </c>
      <c r="E64" s="135"/>
      <c r="F64" s="135"/>
      <c r="G64" s="19"/>
      <c r="H64" s="135"/>
      <c r="I64" s="135">
        <f t="shared" si="6"/>
        <v>0</v>
      </c>
      <c r="J64" s="135">
        <f t="shared" si="6"/>
        <v>0</v>
      </c>
      <c r="K64" s="23" t="e">
        <f t="shared" ref="K64:K71" si="13">J64/I64*100</f>
        <v>#DIV/0!</v>
      </c>
      <c r="L64" s="135"/>
      <c r="M64" s="135"/>
      <c r="N64" s="135"/>
      <c r="O64" s="23" t="e">
        <f t="shared" ref="O64:O71" si="14">N64/M64*100</f>
        <v>#DIV/0!</v>
      </c>
      <c r="P64" s="19">
        <f t="shared" si="10"/>
        <v>0</v>
      </c>
      <c r="R64" s="5"/>
    </row>
    <row r="65" spans="1:18" s="2" customFormat="1" ht="15" hidden="1" customHeight="1" x14ac:dyDescent="0.2">
      <c r="A65" s="20"/>
      <c r="B65" s="32"/>
      <c r="C65" s="22" t="s">
        <v>17</v>
      </c>
      <c r="D65" s="135">
        <f t="shared" si="0"/>
        <v>0</v>
      </c>
      <c r="E65" s="135"/>
      <c r="F65" s="135"/>
      <c r="G65" s="19"/>
      <c r="H65" s="135"/>
      <c r="I65" s="135">
        <f t="shared" si="6"/>
        <v>0</v>
      </c>
      <c r="J65" s="135">
        <f t="shared" si="6"/>
        <v>0</v>
      </c>
      <c r="K65" s="23" t="e">
        <f t="shared" si="13"/>
        <v>#DIV/0!</v>
      </c>
      <c r="L65" s="135"/>
      <c r="M65" s="135"/>
      <c r="N65" s="135"/>
      <c r="O65" s="23" t="e">
        <f t="shared" si="14"/>
        <v>#DIV/0!</v>
      </c>
      <c r="P65" s="19">
        <f t="shared" si="10"/>
        <v>0</v>
      </c>
      <c r="R65" s="5"/>
    </row>
    <row r="66" spans="1:18" s="2" customFormat="1" ht="39" hidden="1" customHeight="1" x14ac:dyDescent="0.2">
      <c r="A66" s="20"/>
      <c r="B66" s="32"/>
      <c r="C66" s="24" t="s">
        <v>149</v>
      </c>
      <c r="D66" s="135">
        <f t="shared" si="0"/>
        <v>0</v>
      </c>
      <c r="E66" s="135"/>
      <c r="F66" s="135"/>
      <c r="G66" s="19"/>
      <c r="H66" s="135"/>
      <c r="I66" s="135">
        <f t="shared" si="6"/>
        <v>0</v>
      </c>
      <c r="J66" s="135">
        <f t="shared" si="6"/>
        <v>0</v>
      </c>
      <c r="K66" s="23" t="e">
        <f t="shared" si="13"/>
        <v>#DIV/0!</v>
      </c>
      <c r="L66" s="135"/>
      <c r="M66" s="135"/>
      <c r="N66" s="135"/>
      <c r="O66" s="23" t="e">
        <f t="shared" si="14"/>
        <v>#DIV/0!</v>
      </c>
      <c r="P66" s="19">
        <f t="shared" si="10"/>
        <v>0</v>
      </c>
      <c r="R66" s="5"/>
    </row>
    <row r="67" spans="1:18" s="2" customFormat="1" ht="15" hidden="1" customHeight="1" x14ac:dyDescent="0.2">
      <c r="A67" s="20"/>
      <c r="B67" s="32"/>
      <c r="C67" s="25" t="s">
        <v>111</v>
      </c>
      <c r="D67" s="135">
        <f t="shared" si="0"/>
        <v>0</v>
      </c>
      <c r="E67" s="135">
        <f>SUM(E69)</f>
        <v>0</v>
      </c>
      <c r="F67" s="135">
        <f>SUM(F69)</f>
        <v>0</v>
      </c>
      <c r="G67" s="19"/>
      <c r="H67" s="135">
        <f>SUM(H69)</f>
        <v>0</v>
      </c>
      <c r="I67" s="135">
        <f t="shared" si="6"/>
        <v>0</v>
      </c>
      <c r="J67" s="135">
        <f t="shared" si="6"/>
        <v>0</v>
      </c>
      <c r="K67" s="23" t="e">
        <f t="shared" si="13"/>
        <v>#DIV/0!</v>
      </c>
      <c r="L67" s="135">
        <f>SUM(L69)</f>
        <v>0</v>
      </c>
      <c r="M67" s="135">
        <f>SUM(M69)</f>
        <v>0</v>
      </c>
      <c r="N67" s="135">
        <f>SUM(N69)</f>
        <v>0</v>
      </c>
      <c r="O67" s="23" t="e">
        <f t="shared" si="14"/>
        <v>#DIV/0!</v>
      </c>
      <c r="P67" s="19">
        <f t="shared" si="10"/>
        <v>0</v>
      </c>
      <c r="R67" s="5"/>
    </row>
    <row r="68" spans="1:18" s="2" customFormat="1" ht="13.5" hidden="1" customHeight="1" x14ac:dyDescent="0.2">
      <c r="A68" s="20"/>
      <c r="B68" s="32"/>
      <c r="C68" s="26" t="s">
        <v>22</v>
      </c>
      <c r="D68" s="135">
        <f t="shared" si="0"/>
        <v>0</v>
      </c>
      <c r="E68" s="135"/>
      <c r="F68" s="135"/>
      <c r="G68" s="19"/>
      <c r="H68" s="135"/>
      <c r="I68" s="135">
        <f t="shared" si="6"/>
        <v>0</v>
      </c>
      <c r="J68" s="135">
        <f t="shared" si="6"/>
        <v>0</v>
      </c>
      <c r="K68" s="23" t="e">
        <f t="shared" si="13"/>
        <v>#DIV/0!</v>
      </c>
      <c r="L68" s="135"/>
      <c r="M68" s="135"/>
      <c r="N68" s="135"/>
      <c r="O68" s="23" t="e">
        <f t="shared" si="14"/>
        <v>#DIV/0!</v>
      </c>
      <c r="P68" s="19">
        <f t="shared" si="10"/>
        <v>0</v>
      </c>
      <c r="R68" s="5"/>
    </row>
    <row r="69" spans="1:18" s="2" customFormat="1" ht="15" hidden="1" customHeight="1" x14ac:dyDescent="0.2">
      <c r="A69" s="20"/>
      <c r="B69" s="32"/>
      <c r="C69" s="22" t="s">
        <v>7</v>
      </c>
      <c r="D69" s="135">
        <f t="shared" si="0"/>
        <v>0</v>
      </c>
      <c r="E69" s="135"/>
      <c r="F69" s="135"/>
      <c r="G69" s="19"/>
      <c r="H69" s="135"/>
      <c r="I69" s="135">
        <f t="shared" si="6"/>
        <v>0</v>
      </c>
      <c r="J69" s="135">
        <f t="shared" si="6"/>
        <v>0</v>
      </c>
      <c r="K69" s="23" t="e">
        <f t="shared" si="13"/>
        <v>#DIV/0!</v>
      </c>
      <c r="L69" s="135"/>
      <c r="M69" s="135"/>
      <c r="N69" s="135"/>
      <c r="O69" s="23" t="e">
        <f t="shared" si="14"/>
        <v>#DIV/0!</v>
      </c>
      <c r="P69" s="19">
        <f t="shared" si="10"/>
        <v>0</v>
      </c>
      <c r="R69" s="5"/>
    </row>
    <row r="70" spans="1:18" s="2" customFormat="1" hidden="1" x14ac:dyDescent="0.2">
      <c r="A70" s="20"/>
      <c r="B70" s="32"/>
      <c r="C70" s="27" t="s">
        <v>15</v>
      </c>
      <c r="D70" s="135">
        <f t="shared" si="0"/>
        <v>0</v>
      </c>
      <c r="E70" s="135"/>
      <c r="F70" s="135"/>
      <c r="G70" s="19"/>
      <c r="H70" s="135"/>
      <c r="I70" s="135">
        <f t="shared" si="6"/>
        <v>0</v>
      </c>
      <c r="J70" s="135">
        <f t="shared" si="6"/>
        <v>0</v>
      </c>
      <c r="K70" s="23" t="e">
        <f t="shared" si="13"/>
        <v>#DIV/0!</v>
      </c>
      <c r="L70" s="135"/>
      <c r="M70" s="135"/>
      <c r="N70" s="135"/>
      <c r="O70" s="23" t="e">
        <f t="shared" si="14"/>
        <v>#DIV/0!</v>
      </c>
      <c r="P70" s="19">
        <f t="shared" si="10"/>
        <v>0</v>
      </c>
      <c r="R70" s="5"/>
    </row>
    <row r="71" spans="1:18" s="2" customFormat="1" ht="39.75" hidden="1" customHeight="1" x14ac:dyDescent="0.2">
      <c r="A71" s="20"/>
      <c r="B71" s="48"/>
      <c r="C71" s="71" t="s">
        <v>150</v>
      </c>
      <c r="D71" s="140">
        <f t="shared" si="0"/>
        <v>0</v>
      </c>
      <c r="E71" s="140"/>
      <c r="F71" s="140"/>
      <c r="G71" s="34"/>
      <c r="H71" s="140"/>
      <c r="I71" s="140">
        <f t="shared" si="6"/>
        <v>0</v>
      </c>
      <c r="J71" s="140">
        <f t="shared" si="6"/>
        <v>0</v>
      </c>
      <c r="K71" s="50" t="e">
        <f t="shared" si="13"/>
        <v>#DIV/0!</v>
      </c>
      <c r="L71" s="140"/>
      <c r="M71" s="140"/>
      <c r="N71" s="140"/>
      <c r="O71" s="50" t="e">
        <f t="shared" si="14"/>
        <v>#DIV/0!</v>
      </c>
      <c r="P71" s="19">
        <f t="shared" si="10"/>
        <v>0</v>
      </c>
      <c r="R71" s="5"/>
    </row>
    <row r="72" spans="1:18" s="2" customFormat="1" ht="15.75" hidden="1" customHeight="1" x14ac:dyDescent="0.2">
      <c r="A72" s="103"/>
      <c r="B72" s="21" t="s">
        <v>82</v>
      </c>
      <c r="C72" s="79" t="s">
        <v>83</v>
      </c>
      <c r="D72" s="135">
        <f t="shared" si="0"/>
        <v>0</v>
      </c>
      <c r="E72" s="135">
        <f>SUM(E73,E82)</f>
        <v>0</v>
      </c>
      <c r="F72" s="135">
        <f>SUM(F73,F82)</f>
        <v>0</v>
      </c>
      <c r="G72" s="23" t="e">
        <f t="shared" si="3"/>
        <v>#DIV/0!</v>
      </c>
      <c r="H72" s="135">
        <f>SUM(H73,H82)</f>
        <v>0</v>
      </c>
      <c r="I72" s="135">
        <f t="shared" si="6"/>
        <v>0</v>
      </c>
      <c r="J72" s="135">
        <f t="shared" si="6"/>
        <v>0</v>
      </c>
      <c r="K72" s="23"/>
      <c r="L72" s="135">
        <f>SUM(L73,L82)</f>
        <v>0</v>
      </c>
      <c r="M72" s="135">
        <f>SUM(M73,M82)</f>
        <v>0</v>
      </c>
      <c r="N72" s="135">
        <f>SUM(N73,N82)</f>
        <v>0</v>
      </c>
      <c r="O72" s="23" t="e">
        <f t="shared" si="5"/>
        <v>#DIV/0!</v>
      </c>
      <c r="P72" s="59">
        <f t="shared" si="2"/>
        <v>0</v>
      </c>
      <c r="R72" s="5"/>
    </row>
    <row r="73" spans="1:18" s="2" customFormat="1" ht="15" hidden="1" customHeight="1" x14ac:dyDescent="0.2">
      <c r="A73" s="103"/>
      <c r="B73" s="21"/>
      <c r="C73" s="41" t="s">
        <v>110</v>
      </c>
      <c r="D73" s="135">
        <f t="shared" si="0"/>
        <v>0</v>
      </c>
      <c r="E73" s="135">
        <f>SUM(E75,E79,E80,E81)</f>
        <v>0</v>
      </c>
      <c r="F73" s="135">
        <f>SUM(F75,F79,F80,F81)</f>
        <v>0</v>
      </c>
      <c r="G73" s="23" t="e">
        <f t="shared" si="3"/>
        <v>#DIV/0!</v>
      </c>
      <c r="H73" s="135"/>
      <c r="I73" s="135">
        <f t="shared" si="6"/>
        <v>0</v>
      </c>
      <c r="J73" s="135">
        <f t="shared" si="6"/>
        <v>0</v>
      </c>
      <c r="K73" s="23"/>
      <c r="L73" s="135">
        <f>SUM(L75)</f>
        <v>0</v>
      </c>
      <c r="M73" s="135">
        <f>SUM(M75)</f>
        <v>0</v>
      </c>
      <c r="N73" s="135">
        <f>SUM(N75)</f>
        <v>0</v>
      </c>
      <c r="O73" s="23" t="e">
        <f t="shared" si="5"/>
        <v>#DIV/0!</v>
      </c>
      <c r="P73" s="19">
        <f t="shared" si="2"/>
        <v>0</v>
      </c>
      <c r="R73" s="5"/>
    </row>
    <row r="74" spans="1:18" s="2" customFormat="1" hidden="1" x14ac:dyDescent="0.2">
      <c r="A74" s="20"/>
      <c r="B74" s="32"/>
      <c r="C74" s="27" t="s">
        <v>22</v>
      </c>
      <c r="D74" s="135">
        <f t="shared" si="0"/>
        <v>0</v>
      </c>
      <c r="E74" s="135"/>
      <c r="F74" s="135"/>
      <c r="G74" s="23"/>
      <c r="H74" s="135"/>
      <c r="I74" s="135">
        <f t="shared" si="6"/>
        <v>0</v>
      </c>
      <c r="J74" s="135">
        <f t="shared" si="6"/>
        <v>0</v>
      </c>
      <c r="K74" s="23"/>
      <c r="L74" s="135"/>
      <c r="M74" s="135"/>
      <c r="N74" s="135"/>
      <c r="O74" s="23"/>
      <c r="P74" s="19">
        <f t="shared" si="2"/>
        <v>0</v>
      </c>
      <c r="R74" s="5"/>
    </row>
    <row r="75" spans="1:18" s="2" customFormat="1" ht="15" hidden="1" customHeight="1" x14ac:dyDescent="0.2">
      <c r="A75" s="20"/>
      <c r="B75" s="32"/>
      <c r="C75" s="22" t="s">
        <v>14</v>
      </c>
      <c r="D75" s="135">
        <f t="shared" si="0"/>
        <v>0</v>
      </c>
      <c r="E75" s="135">
        <f>SUM(E77:E78)</f>
        <v>0</v>
      </c>
      <c r="F75" s="135">
        <f>SUM(F77:F78)</f>
        <v>0</v>
      </c>
      <c r="G75" s="23" t="e">
        <f t="shared" si="3"/>
        <v>#DIV/0!</v>
      </c>
      <c r="H75" s="135"/>
      <c r="I75" s="135">
        <f t="shared" si="6"/>
        <v>0</v>
      </c>
      <c r="J75" s="135">
        <f t="shared" si="6"/>
        <v>0</v>
      </c>
      <c r="K75" s="23"/>
      <c r="L75" s="135">
        <f>SUM(L78)</f>
        <v>0</v>
      </c>
      <c r="M75" s="135">
        <f>SUM(M78)</f>
        <v>0</v>
      </c>
      <c r="N75" s="135">
        <f>SUM(N78)</f>
        <v>0</v>
      </c>
      <c r="O75" s="23" t="e">
        <f t="shared" si="5"/>
        <v>#DIV/0!</v>
      </c>
      <c r="P75" s="19">
        <f t="shared" si="2"/>
        <v>0</v>
      </c>
      <c r="R75" s="5"/>
    </row>
    <row r="76" spans="1:18" s="2" customFormat="1" ht="9" hidden="1" customHeight="1" x14ac:dyDescent="0.2">
      <c r="A76" s="20"/>
      <c r="B76" s="32"/>
      <c r="C76" s="27" t="s">
        <v>15</v>
      </c>
      <c r="D76" s="135">
        <f t="shared" si="0"/>
        <v>0</v>
      </c>
      <c r="E76" s="135"/>
      <c r="F76" s="135"/>
      <c r="G76" s="23"/>
      <c r="H76" s="135"/>
      <c r="I76" s="135">
        <f t="shared" si="6"/>
        <v>0</v>
      </c>
      <c r="J76" s="135">
        <f t="shared" si="6"/>
        <v>0</v>
      </c>
      <c r="K76" s="23"/>
      <c r="L76" s="135"/>
      <c r="M76" s="135"/>
      <c r="N76" s="135"/>
      <c r="O76" s="23"/>
      <c r="P76" s="19">
        <f t="shared" si="2"/>
        <v>0</v>
      </c>
      <c r="R76" s="5"/>
    </row>
    <row r="77" spans="1:18" s="2" customFormat="1" ht="15" hidden="1" customHeight="1" x14ac:dyDescent="0.2">
      <c r="A77" s="20"/>
      <c r="B77" s="32"/>
      <c r="C77" s="27" t="s">
        <v>19</v>
      </c>
      <c r="D77" s="135">
        <f t="shared" si="0"/>
        <v>0</v>
      </c>
      <c r="E77" s="135"/>
      <c r="F77" s="135"/>
      <c r="G77" s="23"/>
      <c r="H77" s="135"/>
      <c r="I77" s="135">
        <f t="shared" si="6"/>
        <v>0</v>
      </c>
      <c r="J77" s="135">
        <f t="shared" si="6"/>
        <v>0</v>
      </c>
      <c r="K77" s="23"/>
      <c r="L77" s="135"/>
      <c r="M77" s="135"/>
      <c r="N77" s="135"/>
      <c r="O77" s="23"/>
      <c r="P77" s="19">
        <f t="shared" si="2"/>
        <v>0</v>
      </c>
      <c r="R77" s="5"/>
    </row>
    <row r="78" spans="1:18" s="2" customFormat="1" ht="17.25" hidden="1" customHeight="1" x14ac:dyDescent="0.2">
      <c r="A78" s="20"/>
      <c r="B78" s="32"/>
      <c r="C78" s="27" t="s">
        <v>18</v>
      </c>
      <c r="D78" s="135">
        <f t="shared" si="0"/>
        <v>0</v>
      </c>
      <c r="E78" s="135"/>
      <c r="F78" s="135"/>
      <c r="G78" s="23" t="e">
        <f t="shared" si="3"/>
        <v>#DIV/0!</v>
      </c>
      <c r="H78" s="135"/>
      <c r="I78" s="135">
        <f t="shared" si="6"/>
        <v>0</v>
      </c>
      <c r="J78" s="136">
        <f t="shared" si="6"/>
        <v>0</v>
      </c>
      <c r="K78" s="23"/>
      <c r="L78" s="135"/>
      <c r="M78" s="135"/>
      <c r="N78" s="135"/>
      <c r="O78" s="23" t="e">
        <f t="shared" si="5"/>
        <v>#DIV/0!</v>
      </c>
      <c r="P78" s="19">
        <f t="shared" si="2"/>
        <v>0</v>
      </c>
      <c r="R78" s="5"/>
    </row>
    <row r="79" spans="1:18" s="2" customFormat="1" ht="15" hidden="1" customHeight="1" x14ac:dyDescent="0.2">
      <c r="A79" s="20"/>
      <c r="B79" s="32"/>
      <c r="C79" s="22" t="s">
        <v>16</v>
      </c>
      <c r="D79" s="135">
        <f t="shared" si="0"/>
        <v>0</v>
      </c>
      <c r="E79" s="135"/>
      <c r="F79" s="135"/>
      <c r="G79" s="19"/>
      <c r="H79" s="135"/>
      <c r="I79" s="135">
        <f t="shared" si="6"/>
        <v>0</v>
      </c>
      <c r="J79" s="135">
        <f t="shared" si="6"/>
        <v>0</v>
      </c>
      <c r="K79" s="23" t="e">
        <f t="shared" si="4"/>
        <v>#DIV/0!</v>
      </c>
      <c r="L79" s="135"/>
      <c r="M79" s="135"/>
      <c r="N79" s="135"/>
      <c r="O79" s="23" t="e">
        <f t="shared" si="5"/>
        <v>#DIV/0!</v>
      </c>
      <c r="P79" s="19">
        <f t="shared" si="2"/>
        <v>0</v>
      </c>
      <c r="R79" s="5"/>
    </row>
    <row r="80" spans="1:18" s="2" customFormat="1" ht="15" hidden="1" customHeight="1" x14ac:dyDescent="0.2">
      <c r="A80" s="20"/>
      <c r="B80" s="32"/>
      <c r="C80" s="22" t="s">
        <v>17</v>
      </c>
      <c r="D80" s="135">
        <f t="shared" si="0"/>
        <v>0</v>
      </c>
      <c r="E80" s="135"/>
      <c r="F80" s="135"/>
      <c r="G80" s="19"/>
      <c r="H80" s="135"/>
      <c r="I80" s="135">
        <f t="shared" si="6"/>
        <v>0</v>
      </c>
      <c r="J80" s="135">
        <f t="shared" si="6"/>
        <v>0</v>
      </c>
      <c r="K80" s="23" t="e">
        <f t="shared" si="4"/>
        <v>#DIV/0!</v>
      </c>
      <c r="L80" s="135"/>
      <c r="M80" s="135"/>
      <c r="N80" s="135"/>
      <c r="O80" s="23" t="e">
        <f t="shared" si="5"/>
        <v>#DIV/0!</v>
      </c>
      <c r="P80" s="19">
        <f t="shared" si="2"/>
        <v>0</v>
      </c>
      <c r="R80" s="5"/>
    </row>
    <row r="81" spans="1:18" s="2" customFormat="1" ht="39" hidden="1" customHeight="1" x14ac:dyDescent="0.2">
      <c r="A81" s="20"/>
      <c r="B81" s="32"/>
      <c r="C81" s="24" t="s">
        <v>149</v>
      </c>
      <c r="D81" s="135">
        <f t="shared" si="0"/>
        <v>0</v>
      </c>
      <c r="E81" s="135"/>
      <c r="F81" s="135"/>
      <c r="G81" s="19"/>
      <c r="H81" s="135"/>
      <c r="I81" s="135">
        <f t="shared" si="6"/>
        <v>0</v>
      </c>
      <c r="J81" s="135">
        <f t="shared" si="6"/>
        <v>0</v>
      </c>
      <c r="K81" s="23" t="e">
        <f t="shared" si="4"/>
        <v>#DIV/0!</v>
      </c>
      <c r="L81" s="135"/>
      <c r="M81" s="135"/>
      <c r="N81" s="135"/>
      <c r="O81" s="23" t="e">
        <f t="shared" si="5"/>
        <v>#DIV/0!</v>
      </c>
      <c r="P81" s="19">
        <f t="shared" si="2"/>
        <v>0</v>
      </c>
      <c r="R81" s="5"/>
    </row>
    <row r="82" spans="1:18" s="2" customFormat="1" ht="15" hidden="1" customHeight="1" x14ac:dyDescent="0.2">
      <c r="A82" s="20"/>
      <c r="B82" s="32"/>
      <c r="C82" s="25" t="s">
        <v>111</v>
      </c>
      <c r="D82" s="135">
        <f t="shared" si="0"/>
        <v>0</v>
      </c>
      <c r="E82" s="135">
        <f>SUM(E84)</f>
        <v>0</v>
      </c>
      <c r="F82" s="135">
        <f>SUM(F84)</f>
        <v>0</v>
      </c>
      <c r="G82" s="19"/>
      <c r="H82" s="135">
        <f>SUM(H84)</f>
        <v>0</v>
      </c>
      <c r="I82" s="135">
        <f t="shared" si="6"/>
        <v>0</v>
      </c>
      <c r="J82" s="135">
        <f t="shared" si="6"/>
        <v>0</v>
      </c>
      <c r="K82" s="23" t="e">
        <f t="shared" si="4"/>
        <v>#DIV/0!</v>
      </c>
      <c r="L82" s="135">
        <f>SUM(L84)</f>
        <v>0</v>
      </c>
      <c r="M82" s="135">
        <f>SUM(M84)</f>
        <v>0</v>
      </c>
      <c r="N82" s="135">
        <f>SUM(N84)</f>
        <v>0</v>
      </c>
      <c r="O82" s="23" t="e">
        <f t="shared" si="5"/>
        <v>#DIV/0!</v>
      </c>
      <c r="P82" s="19">
        <f t="shared" si="2"/>
        <v>0</v>
      </c>
      <c r="R82" s="5"/>
    </row>
    <row r="83" spans="1:18" s="2" customFormat="1" ht="13.5" hidden="1" customHeight="1" x14ac:dyDescent="0.2">
      <c r="A83" s="20"/>
      <c r="B83" s="32"/>
      <c r="C83" s="26" t="s">
        <v>22</v>
      </c>
      <c r="D83" s="135">
        <f t="shared" si="0"/>
        <v>0</v>
      </c>
      <c r="E83" s="135"/>
      <c r="F83" s="135"/>
      <c r="G83" s="19"/>
      <c r="H83" s="135"/>
      <c r="I83" s="135">
        <f t="shared" si="6"/>
        <v>0</v>
      </c>
      <c r="J83" s="135">
        <f t="shared" si="6"/>
        <v>0</v>
      </c>
      <c r="K83" s="23" t="e">
        <f t="shared" si="4"/>
        <v>#DIV/0!</v>
      </c>
      <c r="L83" s="135"/>
      <c r="M83" s="135"/>
      <c r="N83" s="135"/>
      <c r="O83" s="23" t="e">
        <f t="shared" si="5"/>
        <v>#DIV/0!</v>
      </c>
      <c r="P83" s="19">
        <f t="shared" si="2"/>
        <v>0</v>
      </c>
      <c r="R83" s="5"/>
    </row>
    <row r="84" spans="1:18" s="2" customFormat="1" ht="15" hidden="1" customHeight="1" x14ac:dyDescent="0.2">
      <c r="A84" s="20"/>
      <c r="B84" s="32"/>
      <c r="C84" s="22" t="s">
        <v>7</v>
      </c>
      <c r="D84" s="135">
        <f t="shared" si="0"/>
        <v>0</v>
      </c>
      <c r="E84" s="135"/>
      <c r="F84" s="135"/>
      <c r="G84" s="19"/>
      <c r="H84" s="135"/>
      <c r="I84" s="135">
        <f t="shared" si="6"/>
        <v>0</v>
      </c>
      <c r="J84" s="135">
        <f t="shared" si="6"/>
        <v>0</v>
      </c>
      <c r="K84" s="23" t="e">
        <f t="shared" si="4"/>
        <v>#DIV/0!</v>
      </c>
      <c r="L84" s="135"/>
      <c r="M84" s="135"/>
      <c r="N84" s="135"/>
      <c r="O84" s="23" t="e">
        <f t="shared" si="5"/>
        <v>#DIV/0!</v>
      </c>
      <c r="P84" s="19">
        <f t="shared" si="2"/>
        <v>0</v>
      </c>
      <c r="R84" s="5"/>
    </row>
    <row r="85" spans="1:18" s="2" customFormat="1" hidden="1" x14ac:dyDescent="0.2">
      <c r="A85" s="20"/>
      <c r="B85" s="32"/>
      <c r="C85" s="27" t="s">
        <v>15</v>
      </c>
      <c r="D85" s="135">
        <f t="shared" si="0"/>
        <v>0</v>
      </c>
      <c r="E85" s="135"/>
      <c r="F85" s="135"/>
      <c r="G85" s="19"/>
      <c r="H85" s="135"/>
      <c r="I85" s="135">
        <f t="shared" si="6"/>
        <v>0</v>
      </c>
      <c r="J85" s="135">
        <f t="shared" si="6"/>
        <v>0</v>
      </c>
      <c r="K85" s="23" t="e">
        <f t="shared" si="4"/>
        <v>#DIV/0!</v>
      </c>
      <c r="L85" s="135"/>
      <c r="M85" s="135"/>
      <c r="N85" s="135"/>
      <c r="O85" s="23" t="e">
        <f t="shared" si="5"/>
        <v>#DIV/0!</v>
      </c>
      <c r="P85" s="19">
        <f t="shared" si="2"/>
        <v>0</v>
      </c>
      <c r="R85" s="5"/>
    </row>
    <row r="86" spans="1:18" s="2" customFormat="1" ht="1.5" hidden="1" customHeight="1" x14ac:dyDescent="0.2">
      <c r="A86" s="20"/>
      <c r="B86" s="32"/>
      <c r="C86" s="28" t="s">
        <v>150</v>
      </c>
      <c r="D86" s="135">
        <f t="shared" si="0"/>
        <v>0</v>
      </c>
      <c r="E86" s="135"/>
      <c r="F86" s="135"/>
      <c r="G86" s="19"/>
      <c r="H86" s="135"/>
      <c r="I86" s="136">
        <f t="shared" si="6"/>
        <v>0</v>
      </c>
      <c r="J86" s="135">
        <f t="shared" si="6"/>
        <v>0</v>
      </c>
      <c r="K86" s="23" t="e">
        <f t="shared" si="4"/>
        <v>#DIV/0!</v>
      </c>
      <c r="L86" s="135"/>
      <c r="M86" s="135"/>
      <c r="N86" s="135"/>
      <c r="O86" s="23" t="e">
        <f t="shared" si="5"/>
        <v>#DIV/0!</v>
      </c>
      <c r="P86" s="19">
        <f t="shared" si="2"/>
        <v>0</v>
      </c>
      <c r="R86" s="5"/>
    </row>
    <row r="87" spans="1:18" s="100" customFormat="1" ht="21" customHeight="1" x14ac:dyDescent="0.25">
      <c r="A87" s="189">
        <v>600</v>
      </c>
      <c r="B87" s="190" t="s">
        <v>31</v>
      </c>
      <c r="C87" s="191"/>
      <c r="D87" s="148">
        <f t="shared" si="0"/>
        <v>1727460647</v>
      </c>
      <c r="E87" s="148">
        <f>SUM(E88,E104,E120,E136,E151,E166,E181,E196,E211)</f>
        <v>1933365382.74</v>
      </c>
      <c r="F87" s="148">
        <f>SUM(F88,F104,F120,F136,F151,F166,F181,F196,F211)</f>
        <v>1843636734.99</v>
      </c>
      <c r="G87" s="149">
        <f t="shared" ref="G87:G212" si="15">F87/E87*100</f>
        <v>95.358939983561982</v>
      </c>
      <c r="H87" s="148">
        <f>SUM(H88,H104,H120,H136,H151,H166,H181,H196,H211)</f>
        <v>1459637767</v>
      </c>
      <c r="I87" s="155">
        <f t="shared" si="6"/>
        <v>1683252298.74</v>
      </c>
      <c r="J87" s="156">
        <f t="shared" si="6"/>
        <v>1614966468.8699999</v>
      </c>
      <c r="K87" s="149">
        <f t="shared" si="4"/>
        <v>95.943220756560649</v>
      </c>
      <c r="L87" s="148">
        <f>SUM(L88,L104,L120,L136,L151,L166,L181,L196,L211)</f>
        <v>267822880</v>
      </c>
      <c r="M87" s="148">
        <f>SUM(M88,M104,M120,M136,M151,M166,M181,M196,M211)</f>
        <v>250113084</v>
      </c>
      <c r="N87" s="148">
        <f>SUM(N88,N104,N120,N136,N151,N166,N181,N196,N211)</f>
        <v>228670266.12</v>
      </c>
      <c r="O87" s="187">
        <f t="shared" si="5"/>
        <v>91.4267508372333</v>
      </c>
      <c r="P87" s="157">
        <f t="shared" si="2"/>
        <v>205904735.74000001</v>
      </c>
      <c r="R87" s="107"/>
    </row>
    <row r="88" spans="1:18" s="2" customFormat="1" ht="16.5" customHeight="1" x14ac:dyDescent="0.2">
      <c r="A88" s="42"/>
      <c r="B88" s="85">
        <v>60004</v>
      </c>
      <c r="C88" s="87" t="s">
        <v>84</v>
      </c>
      <c r="D88" s="139">
        <f t="shared" si="0"/>
        <v>640416909</v>
      </c>
      <c r="E88" s="139">
        <f>SUM(E89,E98)</f>
        <v>975213069</v>
      </c>
      <c r="F88" s="139">
        <f>SUM(F89,F98)</f>
        <v>963134907.11000001</v>
      </c>
      <c r="G88" s="54">
        <f t="shared" si="15"/>
        <v>98.761484820708446</v>
      </c>
      <c r="H88" s="139">
        <f>SUM(H89,H98)</f>
        <v>640416909</v>
      </c>
      <c r="I88" s="135">
        <f t="shared" si="6"/>
        <v>975213069</v>
      </c>
      <c r="J88" s="135">
        <f t="shared" si="6"/>
        <v>963134907.11000001</v>
      </c>
      <c r="K88" s="54">
        <f t="shared" si="4"/>
        <v>98.761484820708446</v>
      </c>
      <c r="L88" s="139"/>
      <c r="M88" s="139"/>
      <c r="N88" s="139"/>
      <c r="O88" s="23"/>
      <c r="P88" s="58">
        <f t="shared" si="2"/>
        <v>334796160</v>
      </c>
      <c r="R88" s="5"/>
    </row>
    <row r="89" spans="1:18" s="2" customFormat="1" ht="12" customHeight="1" x14ac:dyDescent="0.2">
      <c r="A89" s="42"/>
      <c r="B89" s="32"/>
      <c r="C89" s="41" t="s">
        <v>110</v>
      </c>
      <c r="D89" s="135">
        <f t="shared" ref="D89:D197" si="16">H89+L89</f>
        <v>640416909</v>
      </c>
      <c r="E89" s="135">
        <f>SUM(E91,E95,E96,E97)</f>
        <v>970764535</v>
      </c>
      <c r="F89" s="135">
        <f>SUM(F91,F95,F96,F97)</f>
        <v>961396478.5</v>
      </c>
      <c r="G89" s="23">
        <f t="shared" si="15"/>
        <v>99.034981587991368</v>
      </c>
      <c r="H89" s="135">
        <f>SUM(H91,H95,H96,H97)</f>
        <v>640416909</v>
      </c>
      <c r="I89" s="135">
        <f t="shared" si="6"/>
        <v>970764535</v>
      </c>
      <c r="J89" s="135">
        <f t="shared" si="6"/>
        <v>961396478.5</v>
      </c>
      <c r="K89" s="23">
        <f t="shared" si="4"/>
        <v>99.034981587991368</v>
      </c>
      <c r="L89" s="135"/>
      <c r="M89" s="135"/>
      <c r="N89" s="135"/>
      <c r="O89" s="23"/>
      <c r="P89" s="19">
        <f t="shared" si="2"/>
        <v>330347626</v>
      </c>
      <c r="R89" s="5"/>
    </row>
    <row r="90" spans="1:18" s="2" customFormat="1" x14ac:dyDescent="0.2">
      <c r="A90" s="42"/>
      <c r="B90" s="32"/>
      <c r="C90" s="27" t="s">
        <v>22</v>
      </c>
      <c r="D90" s="135"/>
      <c r="E90" s="135"/>
      <c r="F90" s="135"/>
      <c r="G90" s="23"/>
      <c r="H90" s="135"/>
      <c r="I90" s="135"/>
      <c r="J90" s="135"/>
      <c r="K90" s="23"/>
      <c r="L90" s="135"/>
      <c r="M90" s="135"/>
      <c r="N90" s="135"/>
      <c r="O90" s="23"/>
      <c r="P90" s="19">
        <f t="shared" si="2"/>
        <v>0</v>
      </c>
      <c r="R90" s="5"/>
    </row>
    <row r="91" spans="1:18" s="2" customFormat="1" ht="15.75" customHeight="1" x14ac:dyDescent="0.2">
      <c r="A91" s="42"/>
      <c r="B91" s="32"/>
      <c r="C91" s="22" t="s">
        <v>14</v>
      </c>
      <c r="D91" s="135">
        <f t="shared" si="16"/>
        <v>640416909</v>
      </c>
      <c r="E91" s="135">
        <f>SUM(E93:E94)</f>
        <v>970764535</v>
      </c>
      <c r="F91" s="135">
        <f>SUM(F93:F94)</f>
        <v>961396478.5</v>
      </c>
      <c r="G91" s="23">
        <f t="shared" si="15"/>
        <v>99.034981587991368</v>
      </c>
      <c r="H91" s="135">
        <f>SUM(H94)</f>
        <v>640416909</v>
      </c>
      <c r="I91" s="135">
        <f t="shared" ref="I91:I152" si="17">E91-M91</f>
        <v>970764535</v>
      </c>
      <c r="J91" s="135">
        <f t="shared" ref="J91:J152" si="18">F91-N91</f>
        <v>961396478.5</v>
      </c>
      <c r="K91" s="23">
        <f t="shared" si="4"/>
        <v>99.034981587991368</v>
      </c>
      <c r="L91" s="135"/>
      <c r="M91" s="135"/>
      <c r="N91" s="135"/>
      <c r="O91" s="23"/>
      <c r="P91" s="19">
        <f t="shared" si="2"/>
        <v>330347626</v>
      </c>
      <c r="R91" s="55"/>
    </row>
    <row r="92" spans="1:18" s="2" customFormat="1" ht="12" customHeight="1" x14ac:dyDescent="0.2">
      <c r="A92" s="42"/>
      <c r="B92" s="32"/>
      <c r="C92" s="27" t="s">
        <v>15</v>
      </c>
      <c r="D92" s="135"/>
      <c r="E92" s="135"/>
      <c r="F92" s="135"/>
      <c r="G92" s="23"/>
      <c r="H92" s="135"/>
      <c r="I92" s="135"/>
      <c r="J92" s="135"/>
      <c r="K92" s="23"/>
      <c r="L92" s="135"/>
      <c r="M92" s="135"/>
      <c r="N92" s="135"/>
      <c r="O92" s="23"/>
      <c r="P92" s="19">
        <f t="shared" si="2"/>
        <v>0</v>
      </c>
      <c r="R92" s="55"/>
    </row>
    <row r="93" spans="1:18" s="2" customFormat="1" ht="15" hidden="1" customHeight="1" x14ac:dyDescent="0.2">
      <c r="A93" s="42"/>
      <c r="B93" s="32"/>
      <c r="C93" s="27" t="s">
        <v>19</v>
      </c>
      <c r="D93" s="135">
        <f t="shared" si="16"/>
        <v>0</v>
      </c>
      <c r="E93" s="135"/>
      <c r="F93" s="135"/>
      <c r="G93" s="23"/>
      <c r="H93" s="135"/>
      <c r="I93" s="135">
        <f t="shared" si="17"/>
        <v>0</v>
      </c>
      <c r="J93" s="135">
        <f t="shared" si="18"/>
        <v>0</v>
      </c>
      <c r="K93" s="23"/>
      <c r="L93" s="135"/>
      <c r="M93" s="135"/>
      <c r="N93" s="135"/>
      <c r="O93" s="23"/>
      <c r="P93" s="19">
        <f t="shared" si="2"/>
        <v>0</v>
      </c>
      <c r="R93" s="5"/>
    </row>
    <row r="94" spans="1:18" s="2" customFormat="1" ht="18" customHeight="1" x14ac:dyDescent="0.2">
      <c r="A94" s="42"/>
      <c r="B94" s="32"/>
      <c r="C94" s="27" t="s">
        <v>18</v>
      </c>
      <c r="D94" s="135">
        <f t="shared" si="16"/>
        <v>640416909</v>
      </c>
      <c r="E94" s="135">
        <v>970764535</v>
      </c>
      <c r="F94" s="135">
        <v>961396478.5</v>
      </c>
      <c r="G94" s="23">
        <f t="shared" si="15"/>
        <v>99.034981587991368</v>
      </c>
      <c r="H94" s="135">
        <v>640416909</v>
      </c>
      <c r="I94" s="135">
        <f t="shared" si="17"/>
        <v>970764535</v>
      </c>
      <c r="J94" s="135">
        <f t="shared" si="18"/>
        <v>961396478.5</v>
      </c>
      <c r="K94" s="23">
        <f t="shared" si="4"/>
        <v>99.034981587991368</v>
      </c>
      <c r="L94" s="135"/>
      <c r="M94" s="135"/>
      <c r="N94" s="135"/>
      <c r="O94" s="23"/>
      <c r="P94" s="34">
        <f t="shared" si="2"/>
        <v>330347626</v>
      </c>
      <c r="R94" s="5"/>
    </row>
    <row r="95" spans="1:18" s="2" customFormat="1" ht="15" hidden="1" customHeight="1" x14ac:dyDescent="0.2">
      <c r="A95" s="42"/>
      <c r="B95" s="32"/>
      <c r="C95" s="22" t="s">
        <v>16</v>
      </c>
      <c r="D95" s="135">
        <f t="shared" si="16"/>
        <v>0</v>
      </c>
      <c r="E95" s="135"/>
      <c r="F95" s="135"/>
      <c r="G95" s="23" t="e">
        <f t="shared" si="15"/>
        <v>#DIV/0!</v>
      </c>
      <c r="H95" s="135"/>
      <c r="I95" s="135">
        <f t="shared" si="17"/>
        <v>0</v>
      </c>
      <c r="J95" s="135">
        <f t="shared" si="18"/>
        <v>0</v>
      </c>
      <c r="K95" s="23" t="e">
        <f t="shared" si="4"/>
        <v>#DIV/0!</v>
      </c>
      <c r="L95" s="135"/>
      <c r="M95" s="135"/>
      <c r="N95" s="135"/>
      <c r="O95" s="23"/>
      <c r="P95" s="19">
        <f t="shared" si="2"/>
        <v>0</v>
      </c>
      <c r="R95" s="5"/>
    </row>
    <row r="96" spans="1:18" s="2" customFormat="1" ht="15" hidden="1" customHeight="1" x14ac:dyDescent="0.2">
      <c r="A96" s="42"/>
      <c r="B96" s="32"/>
      <c r="C96" s="22" t="s">
        <v>17</v>
      </c>
      <c r="D96" s="135">
        <f t="shared" si="16"/>
        <v>0</v>
      </c>
      <c r="E96" s="135"/>
      <c r="F96" s="135"/>
      <c r="G96" s="23" t="e">
        <f t="shared" si="15"/>
        <v>#DIV/0!</v>
      </c>
      <c r="H96" s="135"/>
      <c r="I96" s="135">
        <f t="shared" si="17"/>
        <v>0</v>
      </c>
      <c r="J96" s="135">
        <f t="shared" si="18"/>
        <v>0</v>
      </c>
      <c r="K96" s="23" t="e">
        <f t="shared" si="4"/>
        <v>#DIV/0!</v>
      </c>
      <c r="L96" s="135"/>
      <c r="M96" s="135"/>
      <c r="N96" s="135"/>
      <c r="O96" s="23"/>
      <c r="P96" s="19">
        <f t="shared" si="2"/>
        <v>0</v>
      </c>
      <c r="R96" s="5"/>
    </row>
    <row r="97" spans="1:18" s="2" customFormat="1" ht="36" hidden="1" customHeight="1" x14ac:dyDescent="0.2">
      <c r="A97" s="42"/>
      <c r="B97" s="32"/>
      <c r="C97" s="24" t="s">
        <v>149</v>
      </c>
      <c r="D97" s="135"/>
      <c r="E97" s="135"/>
      <c r="F97" s="135"/>
      <c r="G97" s="23" t="e">
        <f t="shared" si="15"/>
        <v>#DIV/0!</v>
      </c>
      <c r="H97" s="135"/>
      <c r="I97" s="135">
        <f t="shared" si="17"/>
        <v>0</v>
      </c>
      <c r="J97" s="135">
        <f t="shared" si="18"/>
        <v>0</v>
      </c>
      <c r="K97" s="23" t="e">
        <f t="shared" si="4"/>
        <v>#DIV/0!</v>
      </c>
      <c r="L97" s="135"/>
      <c r="M97" s="135"/>
      <c r="N97" s="135"/>
      <c r="O97" s="23"/>
      <c r="P97" s="19">
        <f t="shared" si="2"/>
        <v>0</v>
      </c>
      <c r="R97" s="5"/>
    </row>
    <row r="98" spans="1:18" s="2" customFormat="1" ht="11.25" customHeight="1" x14ac:dyDescent="0.2">
      <c r="A98" s="42"/>
      <c r="B98" s="32"/>
      <c r="C98" s="25" t="s">
        <v>111</v>
      </c>
      <c r="D98" s="135"/>
      <c r="E98" s="135">
        <f>SUM(E100,E103)</f>
        <v>4448534</v>
      </c>
      <c r="F98" s="135">
        <f>SUM(F100,F103)</f>
        <v>1738428.61</v>
      </c>
      <c r="G98" s="23">
        <f t="shared" si="15"/>
        <v>39.078685472562427</v>
      </c>
      <c r="H98" s="135"/>
      <c r="I98" s="135">
        <f t="shared" si="17"/>
        <v>4448534</v>
      </c>
      <c r="J98" s="135">
        <f t="shared" si="18"/>
        <v>1738428.61</v>
      </c>
      <c r="K98" s="23">
        <f t="shared" si="4"/>
        <v>39.078685472562427</v>
      </c>
      <c r="L98" s="135"/>
      <c r="M98" s="135"/>
      <c r="N98" s="135"/>
      <c r="O98" s="23"/>
      <c r="P98" s="19">
        <f t="shared" si="2"/>
        <v>4448534</v>
      </c>
      <c r="R98" s="5"/>
    </row>
    <row r="99" spans="1:18" s="2" customFormat="1" ht="9.75" customHeight="1" x14ac:dyDescent="0.2">
      <c r="A99" s="42"/>
      <c r="B99" s="32"/>
      <c r="C99" s="26" t="s">
        <v>22</v>
      </c>
      <c r="D99" s="135"/>
      <c r="E99" s="135"/>
      <c r="F99" s="135"/>
      <c r="G99" s="23"/>
      <c r="H99" s="135"/>
      <c r="I99" s="135"/>
      <c r="J99" s="135"/>
      <c r="K99" s="23"/>
      <c r="L99" s="135"/>
      <c r="M99" s="135"/>
      <c r="N99" s="135"/>
      <c r="O99" s="23"/>
      <c r="P99" s="19">
        <f t="shared" si="2"/>
        <v>0</v>
      </c>
      <c r="R99" s="5"/>
    </row>
    <row r="100" spans="1:18" s="2" customFormat="1" ht="14.25" customHeight="1" x14ac:dyDescent="0.2">
      <c r="A100" s="43"/>
      <c r="B100" s="36"/>
      <c r="C100" s="37" t="s">
        <v>7</v>
      </c>
      <c r="D100" s="136" t="s">
        <v>239</v>
      </c>
      <c r="E100" s="136">
        <f>648534+3800000</f>
        <v>4448534</v>
      </c>
      <c r="F100" s="136">
        <v>1738428.61</v>
      </c>
      <c r="G100" s="38">
        <f t="shared" si="15"/>
        <v>39.078685472562427</v>
      </c>
      <c r="H100" s="136"/>
      <c r="I100" s="136">
        <f t="shared" si="17"/>
        <v>4448534</v>
      </c>
      <c r="J100" s="136">
        <f t="shared" si="18"/>
        <v>1738428.61</v>
      </c>
      <c r="K100" s="38">
        <f t="shared" si="4"/>
        <v>39.078685472562427</v>
      </c>
      <c r="L100" s="136"/>
      <c r="M100" s="136"/>
      <c r="N100" s="136"/>
      <c r="O100" s="38"/>
      <c r="P100" s="19" t="e">
        <f t="shared" si="2"/>
        <v>#VALUE!</v>
      </c>
      <c r="R100" s="5"/>
    </row>
    <row r="101" spans="1:18" s="2" customFormat="1" x14ac:dyDescent="0.2">
      <c r="A101" s="42"/>
      <c r="B101" s="32"/>
      <c r="C101" s="27" t="s">
        <v>15</v>
      </c>
      <c r="D101" s="135"/>
      <c r="E101" s="135"/>
      <c r="F101" s="135"/>
      <c r="G101" s="23"/>
      <c r="H101" s="135"/>
      <c r="I101" s="135"/>
      <c r="J101" s="135"/>
      <c r="K101" s="23"/>
      <c r="L101" s="135"/>
      <c r="M101" s="135"/>
      <c r="N101" s="135"/>
      <c r="O101" s="23"/>
      <c r="P101" s="19">
        <f t="shared" si="2"/>
        <v>0</v>
      </c>
      <c r="R101" s="5"/>
    </row>
    <row r="102" spans="1:18" s="2" customFormat="1" ht="44.25" customHeight="1" x14ac:dyDescent="0.2">
      <c r="A102" s="42"/>
      <c r="B102" s="48"/>
      <c r="C102" s="71" t="s">
        <v>226</v>
      </c>
      <c r="D102" s="140"/>
      <c r="E102" s="140">
        <v>3800000</v>
      </c>
      <c r="F102" s="140">
        <v>1089895.26</v>
      </c>
      <c r="G102" s="50">
        <f t="shared" si="15"/>
        <v>28.681454210526315</v>
      </c>
      <c r="H102" s="140"/>
      <c r="I102" s="140">
        <f t="shared" si="17"/>
        <v>3800000</v>
      </c>
      <c r="J102" s="140">
        <f t="shared" si="18"/>
        <v>1089895.26</v>
      </c>
      <c r="K102" s="50">
        <f>J102/I102*100</f>
        <v>28.681454210526315</v>
      </c>
      <c r="L102" s="140"/>
      <c r="M102" s="140"/>
      <c r="N102" s="140"/>
      <c r="O102" s="50"/>
      <c r="P102" s="34">
        <f t="shared" si="2"/>
        <v>3800000</v>
      </c>
      <c r="R102" s="5"/>
    </row>
    <row r="103" spans="1:18" s="2" customFormat="1" ht="15" hidden="1" customHeight="1" x14ac:dyDescent="0.2">
      <c r="A103" s="42"/>
      <c r="B103" s="48"/>
      <c r="C103" s="110" t="s">
        <v>153</v>
      </c>
      <c r="D103" s="140"/>
      <c r="E103" s="140"/>
      <c r="F103" s="140"/>
      <c r="G103" s="50"/>
      <c r="H103" s="140"/>
      <c r="I103" s="140"/>
      <c r="J103" s="140"/>
      <c r="K103" s="50"/>
      <c r="L103" s="140"/>
      <c r="M103" s="140"/>
      <c r="N103" s="140"/>
      <c r="O103" s="50"/>
      <c r="P103" s="19"/>
      <c r="R103" s="5"/>
    </row>
    <row r="104" spans="1:18" s="17" customFormat="1" ht="15.75" customHeight="1" x14ac:dyDescent="0.3">
      <c r="A104" s="20"/>
      <c r="B104" s="32">
        <v>60015</v>
      </c>
      <c r="C104" s="111" t="s">
        <v>122</v>
      </c>
      <c r="D104" s="135">
        <f t="shared" si="16"/>
        <v>267776371</v>
      </c>
      <c r="E104" s="135">
        <f>SUM(E105,E114)</f>
        <v>250067949</v>
      </c>
      <c r="F104" s="135">
        <f>SUM(F105,F114)</f>
        <v>228625131.12</v>
      </c>
      <c r="G104" s="23">
        <f t="shared" si="15"/>
        <v>91.425203443404897</v>
      </c>
      <c r="H104" s="135"/>
      <c r="I104" s="135"/>
      <c r="J104" s="135"/>
      <c r="K104" s="23"/>
      <c r="L104" s="135">
        <f>SUM(L105,L114)</f>
        <v>267776371</v>
      </c>
      <c r="M104" s="135">
        <f>SUM(M105,M114)</f>
        <v>250067949</v>
      </c>
      <c r="N104" s="135">
        <f>SUM(N105,N114)</f>
        <v>228625131.12</v>
      </c>
      <c r="O104" s="23">
        <f t="shared" si="5"/>
        <v>91.425203443404897</v>
      </c>
      <c r="P104" s="31">
        <f t="shared" si="2"/>
        <v>-17708422</v>
      </c>
      <c r="R104" s="5"/>
    </row>
    <row r="105" spans="1:18" s="2" customFormat="1" ht="11.25" customHeight="1" x14ac:dyDescent="0.2">
      <c r="A105" s="20"/>
      <c r="B105" s="45"/>
      <c r="C105" s="41" t="s">
        <v>110</v>
      </c>
      <c r="D105" s="135">
        <f t="shared" si="16"/>
        <v>29838523</v>
      </c>
      <c r="E105" s="135">
        <f>SUM(E107,E111,E112,E113)</f>
        <v>43079888</v>
      </c>
      <c r="F105" s="135">
        <f>SUM(F107,F111,F112,F113)</f>
        <v>41076570.579999998</v>
      </c>
      <c r="G105" s="23">
        <f t="shared" si="15"/>
        <v>95.349761772825403</v>
      </c>
      <c r="H105" s="135"/>
      <c r="I105" s="135"/>
      <c r="J105" s="135"/>
      <c r="K105" s="23"/>
      <c r="L105" s="135">
        <f>SUM(L107,L111,L112,L113)</f>
        <v>29838523</v>
      </c>
      <c r="M105" s="135">
        <f>SUM(M107,M111,M112,M113)</f>
        <v>43079888</v>
      </c>
      <c r="N105" s="135">
        <f>SUM(N107,N111,N112,N113)</f>
        <v>41076570.579999998</v>
      </c>
      <c r="O105" s="23">
        <f t="shared" si="5"/>
        <v>95.349761772825403</v>
      </c>
      <c r="P105" s="19">
        <f t="shared" ref="P105:P230" si="19">E105-D105</f>
        <v>13241365</v>
      </c>
      <c r="R105" s="5"/>
    </row>
    <row r="106" spans="1:18" s="2" customFormat="1" x14ac:dyDescent="0.2">
      <c r="A106" s="20"/>
      <c r="B106" s="45"/>
      <c r="C106" s="27" t="s">
        <v>22</v>
      </c>
      <c r="D106" s="135"/>
      <c r="E106" s="135"/>
      <c r="F106" s="135"/>
      <c r="G106" s="23"/>
      <c r="H106" s="135"/>
      <c r="I106" s="135"/>
      <c r="J106" s="135"/>
      <c r="K106" s="23"/>
      <c r="L106" s="135"/>
      <c r="M106" s="135"/>
      <c r="N106" s="135"/>
      <c r="O106" s="23"/>
      <c r="P106" s="19">
        <f t="shared" si="19"/>
        <v>0</v>
      </c>
      <c r="R106" s="5"/>
    </row>
    <row r="107" spans="1:18" s="2" customFormat="1" ht="11.25" customHeight="1" x14ac:dyDescent="0.2">
      <c r="A107" s="20"/>
      <c r="B107" s="45"/>
      <c r="C107" s="22" t="s">
        <v>14</v>
      </c>
      <c r="D107" s="135">
        <f t="shared" si="16"/>
        <v>29809550</v>
      </c>
      <c r="E107" s="135">
        <f>SUM(E109:E110)</f>
        <v>42696005</v>
      </c>
      <c r="F107" s="135">
        <f>SUM(F109:F110)</f>
        <v>40791035.219999999</v>
      </c>
      <c r="G107" s="23">
        <f t="shared" si="15"/>
        <v>95.538295023152628</v>
      </c>
      <c r="H107" s="135"/>
      <c r="I107" s="135"/>
      <c r="J107" s="135"/>
      <c r="K107" s="23"/>
      <c r="L107" s="135">
        <f>SUM(L109:L110)</f>
        <v>29809550</v>
      </c>
      <c r="M107" s="135">
        <f>SUM(M109:M110)</f>
        <v>42696005</v>
      </c>
      <c r="N107" s="135">
        <f>SUM(N109:N110)</f>
        <v>40791035.219999999</v>
      </c>
      <c r="O107" s="23">
        <f>N107/M107*100</f>
        <v>95.538295023152628</v>
      </c>
      <c r="P107" s="19">
        <f t="shared" si="19"/>
        <v>12886455</v>
      </c>
      <c r="R107" s="5"/>
    </row>
    <row r="108" spans="1:18" s="2" customFormat="1" x14ac:dyDescent="0.2">
      <c r="A108" s="20"/>
      <c r="B108" s="45"/>
      <c r="C108" s="27" t="s">
        <v>15</v>
      </c>
      <c r="D108" s="135"/>
      <c r="E108" s="135"/>
      <c r="F108" s="135"/>
      <c r="G108" s="23"/>
      <c r="H108" s="135"/>
      <c r="I108" s="135"/>
      <c r="J108" s="135"/>
      <c r="K108" s="23"/>
      <c r="L108" s="135"/>
      <c r="M108" s="135"/>
      <c r="N108" s="135"/>
      <c r="O108" s="23"/>
      <c r="P108" s="19">
        <f t="shared" si="19"/>
        <v>0</v>
      </c>
      <c r="R108" s="5"/>
    </row>
    <row r="109" spans="1:18" s="2" customFormat="1" ht="15" hidden="1" customHeight="1" x14ac:dyDescent="0.2">
      <c r="A109" s="20"/>
      <c r="B109" s="45"/>
      <c r="C109" s="27" t="s">
        <v>19</v>
      </c>
      <c r="D109" s="135"/>
      <c r="E109" s="135"/>
      <c r="F109" s="135"/>
      <c r="G109" s="23" t="e">
        <f t="shared" si="15"/>
        <v>#DIV/0!</v>
      </c>
      <c r="H109" s="135"/>
      <c r="I109" s="135"/>
      <c r="J109" s="135"/>
      <c r="K109" s="23"/>
      <c r="L109" s="135"/>
      <c r="M109" s="135"/>
      <c r="N109" s="135"/>
      <c r="O109" s="23" t="e">
        <f t="shared" ref="O109:O114" si="20">N109/M109*100</f>
        <v>#DIV/0!</v>
      </c>
      <c r="P109" s="19">
        <f t="shared" si="19"/>
        <v>0</v>
      </c>
      <c r="R109" s="5"/>
    </row>
    <row r="110" spans="1:18" s="2" customFormat="1" ht="13.5" customHeight="1" x14ac:dyDescent="0.2">
      <c r="A110" s="20"/>
      <c r="B110" s="45"/>
      <c r="C110" s="27" t="s">
        <v>18</v>
      </c>
      <c r="D110" s="135">
        <f t="shared" si="16"/>
        <v>29809550</v>
      </c>
      <c r="E110" s="135">
        <v>42696005</v>
      </c>
      <c r="F110" s="135">
        <v>40791035.219999999</v>
      </c>
      <c r="G110" s="23">
        <f t="shared" si="15"/>
        <v>95.538295023152628</v>
      </c>
      <c r="H110" s="135"/>
      <c r="I110" s="135"/>
      <c r="J110" s="135"/>
      <c r="K110" s="23"/>
      <c r="L110" s="135">
        <v>29809550</v>
      </c>
      <c r="M110" s="135">
        <v>42696005</v>
      </c>
      <c r="N110" s="135">
        <v>40791035.219999999</v>
      </c>
      <c r="O110" s="23">
        <f t="shared" si="20"/>
        <v>95.538295023152628</v>
      </c>
      <c r="P110" s="19">
        <f t="shared" si="19"/>
        <v>12886455</v>
      </c>
      <c r="R110" s="5"/>
    </row>
    <row r="111" spans="1:18" s="2" customFormat="1" ht="15" hidden="1" customHeight="1" x14ac:dyDescent="0.2">
      <c r="A111" s="20"/>
      <c r="B111" s="45"/>
      <c r="C111" s="22" t="s">
        <v>16</v>
      </c>
      <c r="D111" s="135">
        <f t="shared" si="16"/>
        <v>0</v>
      </c>
      <c r="E111" s="135"/>
      <c r="F111" s="135"/>
      <c r="G111" s="23" t="e">
        <f t="shared" si="15"/>
        <v>#DIV/0!</v>
      </c>
      <c r="H111" s="135"/>
      <c r="I111" s="135">
        <f t="shared" si="17"/>
        <v>0</v>
      </c>
      <c r="J111" s="135"/>
      <c r="K111" s="23"/>
      <c r="L111" s="135"/>
      <c r="M111" s="135"/>
      <c r="N111" s="135"/>
      <c r="O111" s="23" t="e">
        <f t="shared" si="20"/>
        <v>#DIV/0!</v>
      </c>
      <c r="P111" s="19">
        <f t="shared" si="19"/>
        <v>0</v>
      </c>
      <c r="R111" s="5"/>
    </row>
    <row r="112" spans="1:18" s="2" customFormat="1" ht="15" hidden="1" customHeight="1" x14ac:dyDescent="0.2">
      <c r="A112" s="20"/>
      <c r="B112" s="45"/>
      <c r="C112" s="22" t="s">
        <v>17</v>
      </c>
      <c r="D112" s="135">
        <f t="shared" si="16"/>
        <v>0</v>
      </c>
      <c r="E112" s="135"/>
      <c r="F112" s="135"/>
      <c r="G112" s="23" t="e">
        <f t="shared" si="15"/>
        <v>#DIV/0!</v>
      </c>
      <c r="H112" s="135"/>
      <c r="I112" s="135">
        <f t="shared" si="17"/>
        <v>0</v>
      </c>
      <c r="J112" s="135"/>
      <c r="K112" s="23"/>
      <c r="L112" s="135"/>
      <c r="M112" s="135"/>
      <c r="N112" s="135"/>
      <c r="O112" s="23" t="e">
        <f t="shared" si="20"/>
        <v>#DIV/0!</v>
      </c>
      <c r="P112" s="19">
        <f t="shared" si="19"/>
        <v>0</v>
      </c>
      <c r="R112" s="5"/>
    </row>
    <row r="113" spans="1:18" s="2" customFormat="1" ht="39" customHeight="1" x14ac:dyDescent="0.2">
      <c r="A113" s="20"/>
      <c r="B113" s="45"/>
      <c r="C113" s="24" t="s">
        <v>149</v>
      </c>
      <c r="D113" s="135">
        <f t="shared" si="16"/>
        <v>28973</v>
      </c>
      <c r="E113" s="135">
        <v>383883</v>
      </c>
      <c r="F113" s="135">
        <v>285535.35999999999</v>
      </c>
      <c r="G113" s="23">
        <f t="shared" si="15"/>
        <v>74.380829575677993</v>
      </c>
      <c r="H113" s="135"/>
      <c r="I113" s="135"/>
      <c r="J113" s="135"/>
      <c r="K113" s="23"/>
      <c r="L113" s="135">
        <v>28973</v>
      </c>
      <c r="M113" s="135">
        <v>383883</v>
      </c>
      <c r="N113" s="135">
        <v>285535.35999999999</v>
      </c>
      <c r="O113" s="23">
        <f t="shared" si="20"/>
        <v>74.380829575677993</v>
      </c>
      <c r="P113" s="19">
        <f t="shared" si="19"/>
        <v>354910</v>
      </c>
      <c r="R113" s="5"/>
    </row>
    <row r="114" spans="1:18" s="2" customFormat="1" ht="14.25" customHeight="1" x14ac:dyDescent="0.2">
      <c r="A114" s="20"/>
      <c r="B114" s="45"/>
      <c r="C114" s="25" t="s">
        <v>111</v>
      </c>
      <c r="D114" s="135">
        <f t="shared" si="16"/>
        <v>237937848</v>
      </c>
      <c r="E114" s="135">
        <f>SUM(E116,E119)</f>
        <v>206988061</v>
      </c>
      <c r="F114" s="135">
        <f>SUM(F116,F119)</f>
        <v>187548560.53999999</v>
      </c>
      <c r="G114" s="23">
        <f t="shared" si="15"/>
        <v>90.608395302567715</v>
      </c>
      <c r="H114" s="135"/>
      <c r="I114" s="135"/>
      <c r="J114" s="135"/>
      <c r="K114" s="23"/>
      <c r="L114" s="135">
        <f>SUM(L116,L119)</f>
        <v>237937848</v>
      </c>
      <c r="M114" s="135">
        <f t="shared" ref="M114:N114" si="21">SUM(M116,M119)</f>
        <v>206988061</v>
      </c>
      <c r="N114" s="135">
        <f t="shared" si="21"/>
        <v>187548560.53999999</v>
      </c>
      <c r="O114" s="23">
        <f t="shared" si="20"/>
        <v>90.608395302567715</v>
      </c>
      <c r="P114" s="19">
        <f t="shared" si="19"/>
        <v>-30949787</v>
      </c>
      <c r="R114" s="5"/>
    </row>
    <row r="115" spans="1:18" s="2" customFormat="1" x14ac:dyDescent="0.2">
      <c r="A115" s="20"/>
      <c r="B115" s="45"/>
      <c r="C115" s="26" t="s">
        <v>22</v>
      </c>
      <c r="D115" s="135"/>
      <c r="E115" s="135"/>
      <c r="F115" s="135"/>
      <c r="G115" s="23"/>
      <c r="H115" s="135"/>
      <c r="I115" s="135"/>
      <c r="J115" s="135"/>
      <c r="K115" s="23"/>
      <c r="L115" s="135"/>
      <c r="M115" s="135"/>
      <c r="N115" s="135"/>
      <c r="O115" s="23"/>
      <c r="P115" s="19">
        <f t="shared" si="19"/>
        <v>0</v>
      </c>
      <c r="R115" s="5"/>
    </row>
    <row r="116" spans="1:18" s="2" customFormat="1" ht="11.25" customHeight="1" x14ac:dyDescent="0.2">
      <c r="A116" s="20"/>
      <c r="B116" s="45"/>
      <c r="C116" s="22" t="s">
        <v>7</v>
      </c>
      <c r="D116" s="135">
        <f t="shared" si="16"/>
        <v>237937848</v>
      </c>
      <c r="E116" s="135">
        <f>41403134+161084927</f>
        <v>202488061</v>
      </c>
      <c r="F116" s="135">
        <f>187548560.54-4500000</f>
        <v>183048560.53999999</v>
      </c>
      <c r="G116" s="23">
        <f t="shared" si="15"/>
        <v>90.399680670555682</v>
      </c>
      <c r="H116" s="135"/>
      <c r="I116" s="135"/>
      <c r="J116" s="135"/>
      <c r="K116" s="23"/>
      <c r="L116" s="135">
        <v>237937848</v>
      </c>
      <c r="M116" s="135">
        <f>41403134+161084927</f>
        <v>202488061</v>
      </c>
      <c r="N116" s="135">
        <v>183048560.53999999</v>
      </c>
      <c r="O116" s="23">
        <f>N116/M116*100</f>
        <v>90.399680670555682</v>
      </c>
      <c r="P116" s="19">
        <f t="shared" si="19"/>
        <v>-35449787</v>
      </c>
      <c r="R116" s="5"/>
    </row>
    <row r="117" spans="1:18" s="2" customFormat="1" x14ac:dyDescent="0.2">
      <c r="A117" s="20"/>
      <c r="B117" s="45"/>
      <c r="C117" s="27" t="s">
        <v>15</v>
      </c>
      <c r="D117" s="135"/>
      <c r="E117" s="135"/>
      <c r="F117" s="135"/>
      <c r="G117" s="23"/>
      <c r="H117" s="135"/>
      <c r="I117" s="135"/>
      <c r="J117" s="135"/>
      <c r="K117" s="23"/>
      <c r="L117" s="135"/>
      <c r="M117" s="135"/>
      <c r="N117" s="135"/>
      <c r="O117" s="23"/>
      <c r="P117" s="19">
        <f t="shared" si="19"/>
        <v>0</v>
      </c>
      <c r="R117" s="5"/>
    </row>
    <row r="118" spans="1:18" s="2" customFormat="1" ht="38.25" customHeight="1" x14ac:dyDescent="0.2">
      <c r="A118" s="20"/>
      <c r="B118" s="45"/>
      <c r="C118" s="28" t="s">
        <v>226</v>
      </c>
      <c r="D118" s="135">
        <f t="shared" si="16"/>
        <v>160729372</v>
      </c>
      <c r="E118" s="135">
        <v>161084927</v>
      </c>
      <c r="F118" s="135">
        <f>80608776.45+68515045.77+127141</f>
        <v>149250963.22</v>
      </c>
      <c r="G118" s="23">
        <f t="shared" si="15"/>
        <v>92.653587147852761</v>
      </c>
      <c r="H118" s="135"/>
      <c r="I118" s="135"/>
      <c r="J118" s="135"/>
      <c r="K118" s="23"/>
      <c r="L118" s="135">
        <v>160729372</v>
      </c>
      <c r="M118" s="135">
        <v>161084927</v>
      </c>
      <c r="N118" s="135">
        <v>149250963.22</v>
      </c>
      <c r="O118" s="23">
        <f>N118/M118*100</f>
        <v>92.653587147852761</v>
      </c>
      <c r="P118" s="34">
        <f t="shared" si="19"/>
        <v>355555</v>
      </c>
      <c r="R118" s="5"/>
    </row>
    <row r="119" spans="1:18" s="2" customFormat="1" ht="21" customHeight="1" x14ac:dyDescent="0.2">
      <c r="A119" s="42"/>
      <c r="B119" s="48"/>
      <c r="C119" s="110" t="s">
        <v>153</v>
      </c>
      <c r="D119" s="140"/>
      <c r="E119" s="140">
        <v>4500000</v>
      </c>
      <c r="F119" s="140">
        <v>4500000</v>
      </c>
      <c r="G119" s="50">
        <f t="shared" si="15"/>
        <v>100</v>
      </c>
      <c r="H119" s="140"/>
      <c r="I119" s="140"/>
      <c r="J119" s="140"/>
      <c r="K119" s="50"/>
      <c r="L119" s="140"/>
      <c r="M119" s="140">
        <v>4500000</v>
      </c>
      <c r="N119" s="140">
        <v>4500000</v>
      </c>
      <c r="O119" s="50">
        <f>N119/M119*100</f>
        <v>100</v>
      </c>
      <c r="P119" s="19"/>
      <c r="R119" s="5"/>
    </row>
    <row r="120" spans="1:18" s="17" customFormat="1" ht="12.75" customHeight="1" x14ac:dyDescent="0.3">
      <c r="A120" s="20"/>
      <c r="B120" s="32">
        <v>60016</v>
      </c>
      <c r="C120" s="25" t="s">
        <v>32</v>
      </c>
      <c r="D120" s="135">
        <f t="shared" si="16"/>
        <v>654811258</v>
      </c>
      <c r="E120" s="135">
        <f>SUM(E121,E130)</f>
        <v>563023631</v>
      </c>
      <c r="F120" s="135">
        <f>SUM(F121,F130)</f>
        <v>514430892.02999997</v>
      </c>
      <c r="G120" s="23">
        <f t="shared" si="15"/>
        <v>91.369325141168005</v>
      </c>
      <c r="H120" s="135">
        <f>SUM(H121,H130)</f>
        <v>654811258</v>
      </c>
      <c r="I120" s="135">
        <f t="shared" si="17"/>
        <v>563023631</v>
      </c>
      <c r="J120" s="135">
        <f t="shared" si="18"/>
        <v>514430892.02999997</v>
      </c>
      <c r="K120" s="23">
        <f t="shared" ref="K120:K230" si="22">J120/I120*100</f>
        <v>91.369325141168005</v>
      </c>
      <c r="L120" s="135"/>
      <c r="M120" s="135"/>
      <c r="N120" s="135"/>
      <c r="O120" s="23"/>
      <c r="P120" s="31">
        <f t="shared" si="19"/>
        <v>-91787627</v>
      </c>
      <c r="R120" s="5"/>
    </row>
    <row r="121" spans="1:18" s="2" customFormat="1" ht="12" customHeight="1" x14ac:dyDescent="0.2">
      <c r="A121" s="20"/>
      <c r="B121" s="32"/>
      <c r="C121" s="41" t="s">
        <v>110</v>
      </c>
      <c r="D121" s="135">
        <f t="shared" si="16"/>
        <v>43597989</v>
      </c>
      <c r="E121" s="135">
        <f>SUM(E123,E127,E128,E129)</f>
        <v>67281285</v>
      </c>
      <c r="F121" s="135">
        <f>SUM(F123,F127,F128,F129)</f>
        <v>65096008.710000001</v>
      </c>
      <c r="G121" s="23">
        <f t="shared" si="15"/>
        <v>96.752029498247552</v>
      </c>
      <c r="H121" s="135">
        <f>SUM(H123,H127,H128,H129)</f>
        <v>43597989</v>
      </c>
      <c r="I121" s="135">
        <f t="shared" si="17"/>
        <v>67281285</v>
      </c>
      <c r="J121" s="135">
        <f t="shared" si="18"/>
        <v>65096008.710000001</v>
      </c>
      <c r="K121" s="23">
        <f t="shared" si="22"/>
        <v>96.752029498247552</v>
      </c>
      <c r="L121" s="135"/>
      <c r="M121" s="135"/>
      <c r="N121" s="135"/>
      <c r="O121" s="23"/>
      <c r="P121" s="19">
        <f t="shared" si="19"/>
        <v>23683296</v>
      </c>
      <c r="R121" s="5"/>
    </row>
    <row r="122" spans="1:18" s="2" customFormat="1" x14ac:dyDescent="0.2">
      <c r="A122" s="20"/>
      <c r="B122" s="32"/>
      <c r="C122" s="27" t="s">
        <v>22</v>
      </c>
      <c r="D122" s="135"/>
      <c r="E122" s="135"/>
      <c r="F122" s="135"/>
      <c r="G122" s="23"/>
      <c r="H122" s="135"/>
      <c r="I122" s="135"/>
      <c r="J122" s="135"/>
      <c r="K122" s="23"/>
      <c r="L122" s="135"/>
      <c r="M122" s="135"/>
      <c r="N122" s="135"/>
      <c r="O122" s="23"/>
      <c r="P122" s="19">
        <f t="shared" si="19"/>
        <v>0</v>
      </c>
      <c r="R122" s="5"/>
    </row>
    <row r="123" spans="1:18" s="2" customFormat="1" ht="13.5" customHeight="1" x14ac:dyDescent="0.2">
      <c r="A123" s="20"/>
      <c r="B123" s="32"/>
      <c r="C123" s="22" t="s">
        <v>14</v>
      </c>
      <c r="D123" s="135">
        <f t="shared" si="16"/>
        <v>43035755</v>
      </c>
      <c r="E123" s="135">
        <f>SUM(E125:E126)</f>
        <v>66687120</v>
      </c>
      <c r="F123" s="135">
        <f>SUM(F125:F126)</f>
        <v>64662890.950000003</v>
      </c>
      <c r="G123" s="23">
        <f t="shared" si="15"/>
        <v>96.964587689496867</v>
      </c>
      <c r="H123" s="135">
        <f>SUM(H125:H126)</f>
        <v>43035755</v>
      </c>
      <c r="I123" s="135">
        <f t="shared" si="17"/>
        <v>66687120</v>
      </c>
      <c r="J123" s="135">
        <f t="shared" si="18"/>
        <v>64662890.950000003</v>
      </c>
      <c r="K123" s="23">
        <f t="shared" si="22"/>
        <v>96.964587689496867</v>
      </c>
      <c r="L123" s="135"/>
      <c r="M123" s="135"/>
      <c r="N123" s="135"/>
      <c r="O123" s="23"/>
      <c r="P123" s="19">
        <f t="shared" si="19"/>
        <v>23651365</v>
      </c>
      <c r="R123" s="5"/>
    </row>
    <row r="124" spans="1:18" s="2" customFormat="1" ht="13.5" customHeight="1" x14ac:dyDescent="0.2">
      <c r="A124" s="20"/>
      <c r="B124" s="32"/>
      <c r="C124" s="27" t="s">
        <v>15</v>
      </c>
      <c r="D124" s="135"/>
      <c r="E124" s="135"/>
      <c r="F124" s="135"/>
      <c r="G124" s="23"/>
      <c r="H124" s="135"/>
      <c r="I124" s="135"/>
      <c r="J124" s="135"/>
      <c r="K124" s="23"/>
      <c r="L124" s="135"/>
      <c r="M124" s="135"/>
      <c r="N124" s="135"/>
      <c r="O124" s="23"/>
      <c r="P124" s="19">
        <f t="shared" si="19"/>
        <v>0</v>
      </c>
      <c r="R124" s="5"/>
    </row>
    <row r="125" spans="1:18" s="2" customFormat="1" ht="15.75" hidden="1" customHeight="1" x14ac:dyDescent="0.2">
      <c r="A125" s="20"/>
      <c r="B125" s="32"/>
      <c r="C125" s="27" t="s">
        <v>19</v>
      </c>
      <c r="D125" s="135"/>
      <c r="E125" s="135"/>
      <c r="F125" s="135"/>
      <c r="G125" s="23" t="e">
        <f t="shared" si="15"/>
        <v>#DIV/0!</v>
      </c>
      <c r="H125" s="135"/>
      <c r="I125" s="135">
        <f t="shared" si="17"/>
        <v>0</v>
      </c>
      <c r="J125" s="135">
        <f t="shared" si="18"/>
        <v>0</v>
      </c>
      <c r="K125" s="23" t="e">
        <f t="shared" si="22"/>
        <v>#DIV/0!</v>
      </c>
      <c r="L125" s="135"/>
      <c r="M125" s="135"/>
      <c r="N125" s="135"/>
      <c r="O125" s="23"/>
      <c r="P125" s="19">
        <f t="shared" si="19"/>
        <v>0</v>
      </c>
      <c r="R125" s="5"/>
    </row>
    <row r="126" spans="1:18" s="2" customFormat="1" ht="15.75" customHeight="1" x14ac:dyDescent="0.2">
      <c r="A126" s="20"/>
      <c r="B126" s="32"/>
      <c r="C126" s="27" t="s">
        <v>18</v>
      </c>
      <c r="D126" s="135">
        <f t="shared" si="16"/>
        <v>43035755</v>
      </c>
      <c r="E126" s="135">
        <v>66687120</v>
      </c>
      <c r="F126" s="135">
        <v>64662890.950000003</v>
      </c>
      <c r="G126" s="23">
        <f t="shared" si="15"/>
        <v>96.964587689496867</v>
      </c>
      <c r="H126" s="135">
        <v>43035755</v>
      </c>
      <c r="I126" s="135">
        <f t="shared" si="17"/>
        <v>66687120</v>
      </c>
      <c r="J126" s="135">
        <f t="shared" si="18"/>
        <v>64662890.950000003</v>
      </c>
      <c r="K126" s="23">
        <f t="shared" si="22"/>
        <v>96.964587689496867</v>
      </c>
      <c r="L126" s="135"/>
      <c r="M126" s="135"/>
      <c r="N126" s="135"/>
      <c r="O126" s="23"/>
      <c r="P126" s="19">
        <f t="shared" si="19"/>
        <v>23651365</v>
      </c>
      <c r="R126" s="5"/>
    </row>
    <row r="127" spans="1:18" s="2" customFormat="1" ht="15" hidden="1" customHeight="1" x14ac:dyDescent="0.2">
      <c r="A127" s="20"/>
      <c r="B127" s="32"/>
      <c r="C127" s="22" t="s">
        <v>16</v>
      </c>
      <c r="D127" s="135">
        <f t="shared" si="16"/>
        <v>0</v>
      </c>
      <c r="E127" s="135"/>
      <c r="F127" s="135"/>
      <c r="G127" s="23" t="e">
        <f t="shared" si="15"/>
        <v>#DIV/0!</v>
      </c>
      <c r="H127" s="135"/>
      <c r="I127" s="135">
        <f t="shared" si="17"/>
        <v>0</v>
      </c>
      <c r="J127" s="135">
        <f t="shared" si="18"/>
        <v>0</v>
      </c>
      <c r="K127" s="23" t="e">
        <f t="shared" si="22"/>
        <v>#DIV/0!</v>
      </c>
      <c r="L127" s="135"/>
      <c r="M127" s="135"/>
      <c r="N127" s="135"/>
      <c r="O127" s="23"/>
      <c r="P127" s="19">
        <f t="shared" si="19"/>
        <v>0</v>
      </c>
      <c r="R127" s="5"/>
    </row>
    <row r="128" spans="1:18" s="2" customFormat="1" ht="13.5" hidden="1" customHeight="1" x14ac:dyDescent="0.2">
      <c r="A128" s="20"/>
      <c r="B128" s="32"/>
      <c r="C128" s="22" t="s">
        <v>17</v>
      </c>
      <c r="D128" s="135"/>
      <c r="E128" s="135"/>
      <c r="F128" s="135"/>
      <c r="G128" s="23" t="e">
        <f t="shared" si="15"/>
        <v>#DIV/0!</v>
      </c>
      <c r="H128" s="135"/>
      <c r="I128" s="135">
        <f t="shared" si="17"/>
        <v>0</v>
      </c>
      <c r="J128" s="135">
        <f t="shared" si="18"/>
        <v>0</v>
      </c>
      <c r="K128" s="23" t="e">
        <f t="shared" si="22"/>
        <v>#DIV/0!</v>
      </c>
      <c r="L128" s="135"/>
      <c r="M128" s="135"/>
      <c r="N128" s="135"/>
      <c r="O128" s="23"/>
      <c r="P128" s="19">
        <f t="shared" si="19"/>
        <v>0</v>
      </c>
      <c r="R128" s="5"/>
    </row>
    <row r="129" spans="1:18" s="2" customFormat="1" ht="36" customHeight="1" x14ac:dyDescent="0.2">
      <c r="A129" s="20"/>
      <c r="B129" s="32"/>
      <c r="C129" s="24" t="s">
        <v>149</v>
      </c>
      <c r="D129" s="135">
        <f t="shared" si="16"/>
        <v>562234</v>
      </c>
      <c r="E129" s="135">
        <v>594165</v>
      </c>
      <c r="F129" s="135">
        <v>433117.76</v>
      </c>
      <c r="G129" s="23">
        <f t="shared" si="15"/>
        <v>72.895199145018637</v>
      </c>
      <c r="H129" s="135">
        <v>562234</v>
      </c>
      <c r="I129" s="135">
        <f t="shared" si="17"/>
        <v>594165</v>
      </c>
      <c r="J129" s="135">
        <f t="shared" si="18"/>
        <v>433117.76</v>
      </c>
      <c r="K129" s="23">
        <f t="shared" si="22"/>
        <v>72.895199145018637</v>
      </c>
      <c r="L129" s="135"/>
      <c r="M129" s="135"/>
      <c r="N129" s="135"/>
      <c r="O129" s="23"/>
      <c r="P129" s="19">
        <f t="shared" si="19"/>
        <v>31931</v>
      </c>
      <c r="R129" s="5"/>
    </row>
    <row r="130" spans="1:18" s="2" customFormat="1" ht="15" customHeight="1" x14ac:dyDescent="0.2">
      <c r="A130" s="20"/>
      <c r="B130" s="45"/>
      <c r="C130" s="25" t="s">
        <v>111</v>
      </c>
      <c r="D130" s="135">
        <f t="shared" si="16"/>
        <v>611213269</v>
      </c>
      <c r="E130" s="135">
        <f>SUM(E132+E135)</f>
        <v>495742346</v>
      </c>
      <c r="F130" s="135">
        <f>SUM(F132+F135)</f>
        <v>449334883.31999999</v>
      </c>
      <c r="G130" s="23">
        <f t="shared" si="15"/>
        <v>90.638793910899835</v>
      </c>
      <c r="H130" s="135">
        <f>SUM(H132+H135)</f>
        <v>611213269</v>
      </c>
      <c r="I130" s="135">
        <f t="shared" si="17"/>
        <v>495742346</v>
      </c>
      <c r="J130" s="135">
        <f t="shared" si="18"/>
        <v>449334883.31999999</v>
      </c>
      <c r="K130" s="23">
        <f t="shared" si="22"/>
        <v>90.638793910899835</v>
      </c>
      <c r="L130" s="135"/>
      <c r="M130" s="135"/>
      <c r="N130" s="135"/>
      <c r="O130" s="23"/>
      <c r="P130" s="19">
        <f t="shared" si="19"/>
        <v>-115470923</v>
      </c>
      <c r="R130" s="5"/>
    </row>
    <row r="131" spans="1:18" s="2" customFormat="1" x14ac:dyDescent="0.2">
      <c r="A131" s="20"/>
      <c r="B131" s="45"/>
      <c r="C131" s="26" t="s">
        <v>22</v>
      </c>
      <c r="D131" s="135"/>
      <c r="E131" s="135"/>
      <c r="F131" s="135"/>
      <c r="G131" s="23"/>
      <c r="H131" s="135"/>
      <c r="I131" s="135"/>
      <c r="J131" s="135"/>
      <c r="K131" s="23"/>
      <c r="L131" s="135"/>
      <c r="M131" s="135"/>
      <c r="N131" s="135"/>
      <c r="O131" s="23"/>
      <c r="P131" s="19">
        <f t="shared" si="19"/>
        <v>0</v>
      </c>
      <c r="R131" s="5"/>
    </row>
    <row r="132" spans="1:18" s="2" customFormat="1" ht="15" customHeight="1" x14ac:dyDescent="0.2">
      <c r="A132" s="20"/>
      <c r="B132" s="45"/>
      <c r="C132" s="22" t="s">
        <v>7</v>
      </c>
      <c r="D132" s="135">
        <f>H132+L132</f>
        <v>527804269</v>
      </c>
      <c r="E132" s="135">
        <f>145886422+270946924</f>
        <v>416833346</v>
      </c>
      <c r="F132" s="135">
        <f>449334883.32-78909000</f>
        <v>370425883.31999999</v>
      </c>
      <c r="G132" s="23">
        <f t="shared" si="15"/>
        <v>88.866662630201375</v>
      </c>
      <c r="H132" s="135">
        <v>527804269</v>
      </c>
      <c r="I132" s="135">
        <f t="shared" si="17"/>
        <v>416833346</v>
      </c>
      <c r="J132" s="135">
        <f t="shared" si="18"/>
        <v>370425883.31999999</v>
      </c>
      <c r="K132" s="23">
        <f t="shared" si="22"/>
        <v>88.866662630201375</v>
      </c>
      <c r="L132" s="135"/>
      <c r="M132" s="135"/>
      <c r="N132" s="135"/>
      <c r="O132" s="23"/>
      <c r="P132" s="19">
        <f t="shared" si="19"/>
        <v>-110970923</v>
      </c>
      <c r="R132" s="5"/>
    </row>
    <row r="133" spans="1:18" s="2" customFormat="1" ht="12" customHeight="1" x14ac:dyDescent="0.2">
      <c r="A133" s="20"/>
      <c r="B133" s="45"/>
      <c r="C133" s="27" t="s">
        <v>15</v>
      </c>
      <c r="D133" s="135"/>
      <c r="E133" s="135"/>
      <c r="F133" s="135"/>
      <c r="G133" s="23"/>
      <c r="H133" s="135"/>
      <c r="I133" s="135"/>
      <c r="J133" s="135"/>
      <c r="K133" s="23"/>
      <c r="L133" s="135"/>
      <c r="M133" s="135"/>
      <c r="N133" s="135"/>
      <c r="O133" s="23"/>
      <c r="P133" s="19">
        <f t="shared" si="19"/>
        <v>0</v>
      </c>
      <c r="R133" s="5"/>
    </row>
    <row r="134" spans="1:18" s="2" customFormat="1" ht="36.75" customHeight="1" x14ac:dyDescent="0.2">
      <c r="A134" s="20"/>
      <c r="B134" s="45"/>
      <c r="C134" s="28" t="s">
        <v>226</v>
      </c>
      <c r="D134" s="135">
        <f t="shared" si="16"/>
        <v>357658646</v>
      </c>
      <c r="E134" s="135">
        <v>270946924</v>
      </c>
      <c r="F134" s="135">
        <v>236704373.21000001</v>
      </c>
      <c r="G134" s="23">
        <f t="shared" si="15"/>
        <v>87.361897199467748</v>
      </c>
      <c r="H134" s="135">
        <v>357658646</v>
      </c>
      <c r="I134" s="135">
        <f t="shared" si="17"/>
        <v>270946924</v>
      </c>
      <c r="J134" s="135">
        <f t="shared" si="18"/>
        <v>236704373.21000001</v>
      </c>
      <c r="K134" s="23">
        <f t="shared" si="22"/>
        <v>87.361897199467748</v>
      </c>
      <c r="L134" s="135"/>
      <c r="M134" s="135"/>
      <c r="N134" s="135"/>
      <c r="O134" s="23"/>
      <c r="P134" s="19">
        <f t="shared" si="19"/>
        <v>-86711722</v>
      </c>
      <c r="R134" s="5"/>
    </row>
    <row r="135" spans="1:18" s="2" customFormat="1" ht="15" customHeight="1" x14ac:dyDescent="0.2">
      <c r="A135" s="42"/>
      <c r="B135" s="48"/>
      <c r="C135" s="110" t="s">
        <v>153</v>
      </c>
      <c r="D135" s="140">
        <f t="shared" si="16"/>
        <v>83409000</v>
      </c>
      <c r="E135" s="140">
        <v>78909000</v>
      </c>
      <c r="F135" s="140">
        <v>78909000</v>
      </c>
      <c r="G135" s="50">
        <f t="shared" si="15"/>
        <v>100</v>
      </c>
      <c r="H135" s="140">
        <v>83409000</v>
      </c>
      <c r="I135" s="140">
        <f t="shared" si="17"/>
        <v>78909000</v>
      </c>
      <c r="J135" s="140">
        <f t="shared" si="18"/>
        <v>78909000</v>
      </c>
      <c r="K135" s="50">
        <f>J135/I135*100</f>
        <v>100</v>
      </c>
      <c r="L135" s="140"/>
      <c r="M135" s="140"/>
      <c r="N135" s="140"/>
      <c r="O135" s="50"/>
      <c r="P135" s="19"/>
      <c r="R135" s="5"/>
    </row>
    <row r="136" spans="1:18" s="17" customFormat="1" ht="15" customHeight="1" x14ac:dyDescent="0.3">
      <c r="A136" s="20"/>
      <c r="B136" s="32">
        <v>60017</v>
      </c>
      <c r="C136" s="25" t="s">
        <v>98</v>
      </c>
      <c r="D136" s="135">
        <f t="shared" si="16"/>
        <v>2808609</v>
      </c>
      <c r="E136" s="135">
        <f>SUM(E137,E146)</f>
        <v>3908770</v>
      </c>
      <c r="F136" s="135">
        <f>SUM(F137,F146)</f>
        <v>3665929.2</v>
      </c>
      <c r="G136" s="23">
        <f t="shared" si="15"/>
        <v>93.787283467689335</v>
      </c>
      <c r="H136" s="135">
        <f>SUM(H137,H146)</f>
        <v>2808609</v>
      </c>
      <c r="I136" s="135">
        <f t="shared" si="17"/>
        <v>3908770</v>
      </c>
      <c r="J136" s="135">
        <f t="shared" si="18"/>
        <v>3665929.2</v>
      </c>
      <c r="K136" s="23">
        <f t="shared" si="22"/>
        <v>93.787283467689335</v>
      </c>
      <c r="L136" s="135"/>
      <c r="M136" s="135"/>
      <c r="N136" s="135"/>
      <c r="O136" s="23"/>
      <c r="P136" s="18">
        <f t="shared" si="19"/>
        <v>1100161</v>
      </c>
      <c r="R136" s="5"/>
    </row>
    <row r="137" spans="1:18" s="2" customFormat="1" ht="12" customHeight="1" x14ac:dyDescent="0.2">
      <c r="A137" s="20"/>
      <c r="B137" s="32"/>
      <c r="C137" s="41" t="s">
        <v>110</v>
      </c>
      <c r="D137" s="135">
        <f t="shared" si="16"/>
        <v>1313500</v>
      </c>
      <c r="E137" s="135">
        <f>SUM(E139,E143,E144,E145)</f>
        <v>1733500</v>
      </c>
      <c r="F137" s="135">
        <f>SUM(F139,F143,F144,F145)</f>
        <v>1702981.51</v>
      </c>
      <c r="G137" s="23">
        <f t="shared" si="15"/>
        <v>98.239487164695703</v>
      </c>
      <c r="H137" s="135">
        <f>SUM(H139,H143,H144,H145)</f>
        <v>1313500</v>
      </c>
      <c r="I137" s="135">
        <f t="shared" si="17"/>
        <v>1733500</v>
      </c>
      <c r="J137" s="135">
        <f t="shared" si="18"/>
        <v>1702981.51</v>
      </c>
      <c r="K137" s="23">
        <f t="shared" si="22"/>
        <v>98.239487164695703</v>
      </c>
      <c r="L137" s="135"/>
      <c r="M137" s="135"/>
      <c r="N137" s="135"/>
      <c r="O137" s="23"/>
      <c r="P137" s="19">
        <f t="shared" si="19"/>
        <v>420000</v>
      </c>
      <c r="R137" s="5"/>
    </row>
    <row r="138" spans="1:18" s="2" customFormat="1" x14ac:dyDescent="0.2">
      <c r="A138" s="20"/>
      <c r="B138" s="45"/>
      <c r="C138" s="27" t="s">
        <v>22</v>
      </c>
      <c r="D138" s="135"/>
      <c r="E138" s="135"/>
      <c r="F138" s="135"/>
      <c r="G138" s="23"/>
      <c r="H138" s="135"/>
      <c r="I138" s="135"/>
      <c r="J138" s="135"/>
      <c r="K138" s="23"/>
      <c r="L138" s="135"/>
      <c r="M138" s="135"/>
      <c r="N138" s="135"/>
      <c r="O138" s="23"/>
      <c r="P138" s="19">
        <f t="shared" si="19"/>
        <v>0</v>
      </c>
      <c r="R138" s="5"/>
    </row>
    <row r="139" spans="1:18" s="2" customFormat="1" ht="12.75" customHeight="1" x14ac:dyDescent="0.2">
      <c r="A139" s="35"/>
      <c r="B139" s="46"/>
      <c r="C139" s="37" t="s">
        <v>14</v>
      </c>
      <c r="D139" s="136">
        <f t="shared" si="16"/>
        <v>1313500</v>
      </c>
      <c r="E139" s="136">
        <f>SUM(E141:E142)</f>
        <v>1733500</v>
      </c>
      <c r="F139" s="136">
        <f>SUM(F141:F142)</f>
        <v>1702981.51</v>
      </c>
      <c r="G139" s="38">
        <f t="shared" si="15"/>
        <v>98.239487164695703</v>
      </c>
      <c r="H139" s="136">
        <f>SUM(H141:H142)</f>
        <v>1313500</v>
      </c>
      <c r="I139" s="136">
        <f t="shared" si="17"/>
        <v>1733500</v>
      </c>
      <c r="J139" s="136">
        <f t="shared" si="18"/>
        <v>1702981.51</v>
      </c>
      <c r="K139" s="38">
        <f t="shared" si="22"/>
        <v>98.239487164695703</v>
      </c>
      <c r="L139" s="136"/>
      <c r="M139" s="136"/>
      <c r="N139" s="136"/>
      <c r="O139" s="38"/>
      <c r="P139" s="19">
        <f t="shared" si="19"/>
        <v>420000</v>
      </c>
      <c r="R139" s="5"/>
    </row>
    <row r="140" spans="1:18" s="2" customFormat="1" x14ac:dyDescent="0.2">
      <c r="A140" s="20"/>
      <c r="B140" s="45"/>
      <c r="C140" s="27" t="s">
        <v>15</v>
      </c>
      <c r="D140" s="135"/>
      <c r="E140" s="135"/>
      <c r="F140" s="135"/>
      <c r="G140" s="23"/>
      <c r="H140" s="135"/>
      <c r="I140" s="135"/>
      <c r="J140" s="135"/>
      <c r="K140" s="23"/>
      <c r="L140" s="135"/>
      <c r="M140" s="135"/>
      <c r="N140" s="135"/>
      <c r="O140" s="23"/>
      <c r="P140" s="19">
        <f t="shared" si="19"/>
        <v>0</v>
      </c>
      <c r="R140" s="5"/>
    </row>
    <row r="141" spans="1:18" s="2" customFormat="1" ht="15" hidden="1" customHeight="1" x14ac:dyDescent="0.2">
      <c r="A141" s="20"/>
      <c r="B141" s="45"/>
      <c r="C141" s="27" t="s">
        <v>19</v>
      </c>
      <c r="D141" s="135">
        <f t="shared" si="16"/>
        <v>0</v>
      </c>
      <c r="E141" s="135"/>
      <c r="F141" s="135"/>
      <c r="G141" s="23" t="e">
        <f t="shared" si="15"/>
        <v>#DIV/0!</v>
      </c>
      <c r="H141" s="135"/>
      <c r="I141" s="135">
        <f t="shared" si="17"/>
        <v>0</v>
      </c>
      <c r="J141" s="135">
        <f t="shared" si="18"/>
        <v>0</v>
      </c>
      <c r="K141" s="23" t="e">
        <f t="shared" si="22"/>
        <v>#DIV/0!</v>
      </c>
      <c r="L141" s="135"/>
      <c r="M141" s="135"/>
      <c r="N141" s="135"/>
      <c r="O141" s="23"/>
      <c r="P141" s="19">
        <f t="shared" si="19"/>
        <v>0</v>
      </c>
      <c r="R141" s="5"/>
    </row>
    <row r="142" spans="1:18" s="2" customFormat="1" ht="11.25" customHeight="1" x14ac:dyDescent="0.2">
      <c r="A142" s="20"/>
      <c r="B142" s="45"/>
      <c r="C142" s="27" t="s">
        <v>18</v>
      </c>
      <c r="D142" s="135">
        <f t="shared" si="16"/>
        <v>1313500</v>
      </c>
      <c r="E142" s="135">
        <v>1733500</v>
      </c>
      <c r="F142" s="135">
        <v>1702981.51</v>
      </c>
      <c r="G142" s="23">
        <f t="shared" si="15"/>
        <v>98.239487164695703</v>
      </c>
      <c r="H142" s="135">
        <v>1313500</v>
      </c>
      <c r="I142" s="135">
        <f t="shared" si="17"/>
        <v>1733500</v>
      </c>
      <c r="J142" s="135">
        <f t="shared" si="18"/>
        <v>1702981.51</v>
      </c>
      <c r="K142" s="23">
        <f t="shared" si="22"/>
        <v>98.239487164695703</v>
      </c>
      <c r="L142" s="135"/>
      <c r="M142" s="135"/>
      <c r="N142" s="135"/>
      <c r="O142" s="23"/>
      <c r="P142" s="34">
        <f t="shared" si="19"/>
        <v>420000</v>
      </c>
      <c r="R142" s="5"/>
    </row>
    <row r="143" spans="1:18" s="2" customFormat="1" ht="15" hidden="1" customHeight="1" x14ac:dyDescent="0.2">
      <c r="A143" s="20"/>
      <c r="B143" s="45"/>
      <c r="C143" s="22" t="s">
        <v>16</v>
      </c>
      <c r="D143" s="135">
        <f t="shared" si="16"/>
        <v>0</v>
      </c>
      <c r="E143" s="135"/>
      <c r="F143" s="135"/>
      <c r="G143" s="23" t="e">
        <f t="shared" si="15"/>
        <v>#DIV/0!</v>
      </c>
      <c r="H143" s="135"/>
      <c r="I143" s="135">
        <f t="shared" si="17"/>
        <v>0</v>
      </c>
      <c r="J143" s="135">
        <f t="shared" si="18"/>
        <v>0</v>
      </c>
      <c r="K143" s="23" t="e">
        <f t="shared" si="22"/>
        <v>#DIV/0!</v>
      </c>
      <c r="L143" s="135"/>
      <c r="M143" s="135"/>
      <c r="N143" s="135"/>
      <c r="O143" s="23"/>
      <c r="P143" s="19">
        <f t="shared" si="19"/>
        <v>0</v>
      </c>
      <c r="R143" s="5"/>
    </row>
    <row r="144" spans="1:18" s="2" customFormat="1" ht="15" hidden="1" customHeight="1" x14ac:dyDescent="0.2">
      <c r="A144" s="20"/>
      <c r="B144" s="45"/>
      <c r="C144" s="22" t="s">
        <v>17</v>
      </c>
      <c r="D144" s="135">
        <f t="shared" si="16"/>
        <v>0</v>
      </c>
      <c r="E144" s="135"/>
      <c r="F144" s="135"/>
      <c r="G144" s="23" t="e">
        <f t="shared" si="15"/>
        <v>#DIV/0!</v>
      </c>
      <c r="H144" s="135"/>
      <c r="I144" s="135">
        <f t="shared" si="17"/>
        <v>0</v>
      </c>
      <c r="J144" s="135">
        <f t="shared" si="18"/>
        <v>0</v>
      </c>
      <c r="K144" s="23" t="e">
        <f t="shared" si="22"/>
        <v>#DIV/0!</v>
      </c>
      <c r="L144" s="135"/>
      <c r="M144" s="135"/>
      <c r="N144" s="135"/>
      <c r="O144" s="23"/>
      <c r="P144" s="19">
        <f t="shared" si="19"/>
        <v>0</v>
      </c>
      <c r="R144" s="5"/>
    </row>
    <row r="145" spans="1:18" s="2" customFormat="1" ht="39" hidden="1" customHeight="1" x14ac:dyDescent="0.2">
      <c r="A145" s="20"/>
      <c r="B145" s="45"/>
      <c r="C145" s="24" t="s">
        <v>149</v>
      </c>
      <c r="D145" s="135">
        <f t="shared" si="16"/>
        <v>0</v>
      </c>
      <c r="E145" s="135"/>
      <c r="F145" s="135"/>
      <c r="G145" s="23" t="e">
        <f t="shared" si="15"/>
        <v>#DIV/0!</v>
      </c>
      <c r="H145" s="135"/>
      <c r="I145" s="135">
        <f t="shared" si="17"/>
        <v>0</v>
      </c>
      <c r="J145" s="135">
        <f t="shared" si="18"/>
        <v>0</v>
      </c>
      <c r="K145" s="23" t="e">
        <f t="shared" si="22"/>
        <v>#DIV/0!</v>
      </c>
      <c r="L145" s="135"/>
      <c r="M145" s="135"/>
      <c r="N145" s="135"/>
      <c r="O145" s="23"/>
      <c r="P145" s="19">
        <f t="shared" si="19"/>
        <v>0</v>
      </c>
      <c r="R145" s="5"/>
    </row>
    <row r="146" spans="1:18" s="2" customFormat="1" ht="15" customHeight="1" x14ac:dyDescent="0.2">
      <c r="A146" s="20"/>
      <c r="B146" s="45"/>
      <c r="C146" s="25" t="s">
        <v>111</v>
      </c>
      <c r="D146" s="135">
        <f t="shared" si="16"/>
        <v>1495109</v>
      </c>
      <c r="E146" s="135">
        <f>SUM(E148)</f>
        <v>2175270</v>
      </c>
      <c r="F146" s="135">
        <f>SUM(F148)</f>
        <v>1962947.69</v>
      </c>
      <c r="G146" s="23">
        <f t="shared" si="15"/>
        <v>90.239266389919408</v>
      </c>
      <c r="H146" s="135">
        <f>SUM(H148)</f>
        <v>1495109</v>
      </c>
      <c r="I146" s="135">
        <f t="shared" si="17"/>
        <v>2175270</v>
      </c>
      <c r="J146" s="135">
        <f t="shared" si="18"/>
        <v>1962947.69</v>
      </c>
      <c r="K146" s="23">
        <f t="shared" si="22"/>
        <v>90.239266389919408</v>
      </c>
      <c r="L146" s="135"/>
      <c r="M146" s="135"/>
      <c r="N146" s="135"/>
      <c r="O146" s="23"/>
      <c r="P146" s="19">
        <f t="shared" si="19"/>
        <v>680161</v>
      </c>
      <c r="R146" s="5"/>
    </row>
    <row r="147" spans="1:18" s="2" customFormat="1" ht="12" customHeight="1" x14ac:dyDescent="0.2">
      <c r="A147" s="20"/>
      <c r="B147" s="45"/>
      <c r="C147" s="26" t="s">
        <v>22</v>
      </c>
      <c r="D147" s="135"/>
      <c r="E147" s="135"/>
      <c r="F147" s="135"/>
      <c r="G147" s="23"/>
      <c r="H147" s="135"/>
      <c r="I147" s="135"/>
      <c r="J147" s="192"/>
      <c r="K147" s="114"/>
      <c r="L147" s="135"/>
      <c r="M147" s="135"/>
      <c r="N147" s="135"/>
      <c r="O147" s="23"/>
      <c r="P147" s="19">
        <f t="shared" si="19"/>
        <v>0</v>
      </c>
      <c r="R147" s="5"/>
    </row>
    <row r="148" spans="1:18" s="2" customFormat="1" ht="15" customHeight="1" x14ac:dyDescent="0.2">
      <c r="A148" s="20"/>
      <c r="B148" s="45"/>
      <c r="C148" s="22" t="s">
        <v>7</v>
      </c>
      <c r="D148" s="135">
        <f t="shared" si="16"/>
        <v>1495109</v>
      </c>
      <c r="E148" s="135">
        <v>2175270</v>
      </c>
      <c r="F148" s="135">
        <v>1962947.69</v>
      </c>
      <c r="G148" s="23">
        <f t="shared" si="15"/>
        <v>90.239266389919408</v>
      </c>
      <c r="H148" s="135">
        <v>1495109</v>
      </c>
      <c r="I148" s="135">
        <f t="shared" si="17"/>
        <v>2175270</v>
      </c>
      <c r="J148" s="140">
        <f t="shared" si="18"/>
        <v>1962947.69</v>
      </c>
      <c r="K148" s="114">
        <f t="shared" ref="K148" si="23">J148/I148*100</f>
        <v>90.239266389919408</v>
      </c>
      <c r="L148" s="135"/>
      <c r="M148" s="135"/>
      <c r="N148" s="135"/>
      <c r="O148" s="50"/>
      <c r="P148" s="19">
        <f t="shared" si="19"/>
        <v>680161</v>
      </c>
      <c r="R148" s="5"/>
    </row>
    <row r="149" spans="1:18" s="2" customFormat="1" hidden="1" x14ac:dyDescent="0.2">
      <c r="A149" s="20"/>
      <c r="B149" s="45"/>
      <c r="C149" s="27" t="s">
        <v>15</v>
      </c>
      <c r="D149" s="135">
        <f t="shared" si="16"/>
        <v>0</v>
      </c>
      <c r="E149" s="135"/>
      <c r="F149" s="135"/>
      <c r="G149" s="23" t="e">
        <f t="shared" si="15"/>
        <v>#DIV/0!</v>
      </c>
      <c r="H149" s="135"/>
      <c r="I149" s="135">
        <f t="shared" si="17"/>
        <v>0</v>
      </c>
      <c r="J149" s="192">
        <f t="shared" si="18"/>
        <v>0</v>
      </c>
      <c r="K149" s="114" t="e">
        <f t="shared" si="22"/>
        <v>#DIV/0!</v>
      </c>
      <c r="L149" s="135"/>
      <c r="M149" s="135"/>
      <c r="N149" s="135"/>
      <c r="O149" s="23"/>
      <c r="P149" s="19">
        <f t="shared" si="19"/>
        <v>0</v>
      </c>
      <c r="R149" s="5"/>
    </row>
    <row r="150" spans="1:18" s="2" customFormat="1" ht="38.25" hidden="1" customHeight="1" x14ac:dyDescent="0.2">
      <c r="A150" s="20"/>
      <c r="B150" s="112"/>
      <c r="C150" s="53" t="s">
        <v>150</v>
      </c>
      <c r="D150" s="140">
        <f t="shared" si="16"/>
        <v>0</v>
      </c>
      <c r="E150" s="140"/>
      <c r="F150" s="140"/>
      <c r="G150" s="50" t="e">
        <f t="shared" si="15"/>
        <v>#DIV/0!</v>
      </c>
      <c r="H150" s="140"/>
      <c r="I150" s="140">
        <f t="shared" si="17"/>
        <v>0</v>
      </c>
      <c r="J150" s="193">
        <f t="shared" si="18"/>
        <v>0</v>
      </c>
      <c r="K150" s="194" t="e">
        <f t="shared" si="22"/>
        <v>#DIV/0!</v>
      </c>
      <c r="L150" s="140"/>
      <c r="M150" s="140"/>
      <c r="N150" s="140"/>
      <c r="O150" s="50"/>
      <c r="P150" s="34">
        <f t="shared" si="19"/>
        <v>0</v>
      </c>
      <c r="R150" s="5"/>
    </row>
    <row r="151" spans="1:18" s="17" customFormat="1" ht="16.5" customHeight="1" x14ac:dyDescent="0.3">
      <c r="A151" s="20"/>
      <c r="B151" s="85">
        <v>60019</v>
      </c>
      <c r="C151" s="87" t="s">
        <v>228</v>
      </c>
      <c r="D151" s="139">
        <f t="shared" ref="D151:D152" si="24">H151+L151</f>
        <v>5700000</v>
      </c>
      <c r="E151" s="139">
        <f>SUM(E152,E161)</f>
        <v>5291951</v>
      </c>
      <c r="F151" s="139">
        <f>SUM(F152,F161)</f>
        <v>5231301.79</v>
      </c>
      <c r="G151" s="54">
        <f>F151/E151*100</f>
        <v>98.8539347775518</v>
      </c>
      <c r="H151" s="139">
        <f>SUM(H152,H161)</f>
        <v>5700000</v>
      </c>
      <c r="I151" s="139">
        <f t="shared" si="17"/>
        <v>5291951</v>
      </c>
      <c r="J151" s="135">
        <f t="shared" si="18"/>
        <v>5231301.79</v>
      </c>
      <c r="K151" s="54">
        <f t="shared" ref="K151:K152" si="25">J151/I151*100</f>
        <v>98.8539347775518</v>
      </c>
      <c r="L151" s="139"/>
      <c r="M151" s="139"/>
      <c r="N151" s="139"/>
      <c r="O151" s="23"/>
      <c r="P151" s="18">
        <f t="shared" si="19"/>
        <v>-408049</v>
      </c>
      <c r="R151" s="5"/>
    </row>
    <row r="152" spans="1:18" s="2" customFormat="1" ht="12.75" customHeight="1" x14ac:dyDescent="0.2">
      <c r="A152" s="20"/>
      <c r="B152" s="32"/>
      <c r="C152" s="41" t="s">
        <v>110</v>
      </c>
      <c r="D152" s="135">
        <f t="shared" si="24"/>
        <v>5700000</v>
      </c>
      <c r="E152" s="135">
        <f>SUM(E154,E158,E159,E160)</f>
        <v>5291951</v>
      </c>
      <c r="F152" s="135">
        <f>SUM(F154,F158,F159,F160)</f>
        <v>5231301.79</v>
      </c>
      <c r="G152" s="23">
        <f>F152/E152*100</f>
        <v>98.8539347775518</v>
      </c>
      <c r="H152" s="135">
        <f>SUM(H154,H158:H160)</f>
        <v>5700000</v>
      </c>
      <c r="I152" s="135">
        <f t="shared" si="17"/>
        <v>5291951</v>
      </c>
      <c r="J152" s="135">
        <f t="shared" si="18"/>
        <v>5231301.79</v>
      </c>
      <c r="K152" s="23">
        <f t="shared" si="25"/>
        <v>98.8539347775518</v>
      </c>
      <c r="L152" s="135"/>
      <c r="M152" s="135"/>
      <c r="N152" s="135"/>
      <c r="O152" s="23"/>
      <c r="P152" s="19">
        <f t="shared" si="19"/>
        <v>-408049</v>
      </c>
      <c r="R152" s="5"/>
    </row>
    <row r="153" spans="1:18" s="2" customFormat="1" x14ac:dyDescent="0.2">
      <c r="A153" s="20"/>
      <c r="B153" s="45"/>
      <c r="C153" s="27" t="s">
        <v>22</v>
      </c>
      <c r="D153" s="135"/>
      <c r="E153" s="135"/>
      <c r="F153" s="135"/>
      <c r="G153" s="23"/>
      <c r="H153" s="135"/>
      <c r="I153" s="135"/>
      <c r="J153" s="135"/>
      <c r="K153" s="23"/>
      <c r="L153" s="135"/>
      <c r="M153" s="135"/>
      <c r="N153" s="135"/>
      <c r="O153" s="23"/>
      <c r="P153" s="19">
        <f t="shared" si="19"/>
        <v>0</v>
      </c>
      <c r="R153" s="5"/>
    </row>
    <row r="154" spans="1:18" s="2" customFormat="1" ht="15" customHeight="1" x14ac:dyDescent="0.2">
      <c r="A154" s="20"/>
      <c r="B154" s="45"/>
      <c r="C154" s="22" t="s">
        <v>14</v>
      </c>
      <c r="D154" s="135">
        <f t="shared" ref="D154:D157" si="26">H154+L154</f>
        <v>5700000</v>
      </c>
      <c r="E154" s="135">
        <f>SUM(E156:E157)</f>
        <v>5291951</v>
      </c>
      <c r="F154" s="135">
        <f>SUM(F156:F157)</f>
        <v>5231301.79</v>
      </c>
      <c r="G154" s="23">
        <f>F154/E154*100</f>
        <v>98.8539347775518</v>
      </c>
      <c r="H154" s="135">
        <f>SUM(H156:H157)</f>
        <v>5700000</v>
      </c>
      <c r="I154" s="135">
        <f t="shared" ref="I154:J217" si="27">E154-M154</f>
        <v>5291951</v>
      </c>
      <c r="J154" s="135">
        <f t="shared" si="27"/>
        <v>5231301.79</v>
      </c>
      <c r="K154" s="23">
        <f t="shared" ref="K154" si="28">J154/I154*100</f>
        <v>98.8539347775518</v>
      </c>
      <c r="L154" s="135"/>
      <c r="M154" s="135"/>
      <c r="N154" s="135"/>
      <c r="O154" s="23"/>
      <c r="P154" s="19">
        <f t="shared" si="19"/>
        <v>-408049</v>
      </c>
      <c r="R154" s="5"/>
    </row>
    <row r="155" spans="1:18" s="2" customFormat="1" x14ac:dyDescent="0.2">
      <c r="A155" s="20"/>
      <c r="B155" s="45"/>
      <c r="C155" s="27" t="s">
        <v>15</v>
      </c>
      <c r="D155" s="135"/>
      <c r="E155" s="135"/>
      <c r="F155" s="135"/>
      <c r="G155" s="23"/>
      <c r="H155" s="135"/>
      <c r="I155" s="135"/>
      <c r="J155" s="135"/>
      <c r="K155" s="23"/>
      <c r="L155" s="135"/>
      <c r="M155" s="135"/>
      <c r="N155" s="135"/>
      <c r="O155" s="23"/>
      <c r="P155" s="19">
        <f t="shared" si="19"/>
        <v>0</v>
      </c>
      <c r="R155" s="5"/>
    </row>
    <row r="156" spans="1:18" s="2" customFormat="1" ht="15" hidden="1" customHeight="1" x14ac:dyDescent="0.2">
      <c r="A156" s="20"/>
      <c r="B156" s="45"/>
      <c r="C156" s="27" t="s">
        <v>19</v>
      </c>
      <c r="D156" s="135">
        <f t="shared" si="26"/>
        <v>0</v>
      </c>
      <c r="E156" s="135"/>
      <c r="F156" s="135"/>
      <c r="G156" s="23" t="e">
        <f t="shared" ref="G156:G161" si="29">F156/E156*100</f>
        <v>#DIV/0!</v>
      </c>
      <c r="H156" s="135"/>
      <c r="I156" s="135">
        <f t="shared" si="27"/>
        <v>0</v>
      </c>
      <c r="J156" s="135">
        <f t="shared" si="27"/>
        <v>0</v>
      </c>
      <c r="K156" s="23" t="e">
        <f t="shared" ref="K156:K161" si="30">J156/I156*100</f>
        <v>#DIV/0!</v>
      </c>
      <c r="L156" s="135"/>
      <c r="M156" s="135"/>
      <c r="N156" s="135"/>
      <c r="O156" s="23"/>
      <c r="P156" s="19">
        <f t="shared" si="19"/>
        <v>0</v>
      </c>
      <c r="R156" s="5"/>
    </row>
    <row r="157" spans="1:18" s="2" customFormat="1" ht="15" customHeight="1" x14ac:dyDescent="0.2">
      <c r="A157" s="20"/>
      <c r="B157" s="45"/>
      <c r="C157" s="27" t="s">
        <v>18</v>
      </c>
      <c r="D157" s="135">
        <f t="shared" si="26"/>
        <v>5700000</v>
      </c>
      <c r="E157" s="135">
        <v>5291951</v>
      </c>
      <c r="F157" s="135">
        <v>5231301.79</v>
      </c>
      <c r="G157" s="23">
        <f t="shared" si="29"/>
        <v>98.8539347775518</v>
      </c>
      <c r="H157" s="135">
        <v>5700000</v>
      </c>
      <c r="I157" s="135">
        <f t="shared" si="27"/>
        <v>5291951</v>
      </c>
      <c r="J157" s="140">
        <f t="shared" si="27"/>
        <v>5231301.79</v>
      </c>
      <c r="K157" s="23">
        <f t="shared" si="30"/>
        <v>98.8539347775518</v>
      </c>
      <c r="L157" s="135"/>
      <c r="M157" s="135"/>
      <c r="N157" s="135"/>
      <c r="O157" s="50"/>
      <c r="P157" s="34">
        <f t="shared" si="19"/>
        <v>-408049</v>
      </c>
      <c r="R157" s="5"/>
    </row>
    <row r="158" spans="1:18" s="2" customFormat="1" ht="15" hidden="1" customHeight="1" x14ac:dyDescent="0.2">
      <c r="A158" s="20"/>
      <c r="B158" s="45"/>
      <c r="C158" s="22" t="s">
        <v>16</v>
      </c>
      <c r="D158" s="135"/>
      <c r="E158" s="135"/>
      <c r="F158" s="135"/>
      <c r="G158" s="23" t="e">
        <f t="shared" si="29"/>
        <v>#DIV/0!</v>
      </c>
      <c r="H158" s="135"/>
      <c r="I158" s="135">
        <f t="shared" si="27"/>
        <v>0</v>
      </c>
      <c r="J158" s="135">
        <f t="shared" si="27"/>
        <v>0</v>
      </c>
      <c r="K158" s="23" t="e">
        <f t="shared" si="30"/>
        <v>#DIV/0!</v>
      </c>
      <c r="L158" s="135"/>
      <c r="M158" s="135"/>
      <c r="N158" s="135"/>
      <c r="O158" s="23"/>
      <c r="P158" s="19">
        <f t="shared" si="19"/>
        <v>0</v>
      </c>
      <c r="R158" s="5"/>
    </row>
    <row r="159" spans="1:18" s="2" customFormat="1" ht="15" hidden="1" customHeight="1" x14ac:dyDescent="0.2">
      <c r="A159" s="20"/>
      <c r="B159" s="45"/>
      <c r="C159" s="22" t="s">
        <v>17</v>
      </c>
      <c r="D159" s="135">
        <f t="shared" ref="D159:D172" si="31">H159+L159</f>
        <v>0</v>
      </c>
      <c r="E159" s="135"/>
      <c r="F159" s="135"/>
      <c r="G159" s="23" t="e">
        <f t="shared" si="29"/>
        <v>#DIV/0!</v>
      </c>
      <c r="H159" s="135"/>
      <c r="I159" s="135">
        <f t="shared" si="27"/>
        <v>0</v>
      </c>
      <c r="J159" s="135">
        <f t="shared" si="27"/>
        <v>0</v>
      </c>
      <c r="K159" s="23" t="e">
        <f t="shared" si="30"/>
        <v>#DIV/0!</v>
      </c>
      <c r="L159" s="135"/>
      <c r="M159" s="135"/>
      <c r="N159" s="135"/>
      <c r="O159" s="23" t="e">
        <f t="shared" ref="O159" si="32">N159/M159*100</f>
        <v>#DIV/0!</v>
      </c>
      <c r="P159" s="19">
        <f t="shared" si="19"/>
        <v>0</v>
      </c>
      <c r="R159" s="5"/>
    </row>
    <row r="160" spans="1:18" s="2" customFormat="1" ht="40.5" hidden="1" customHeight="1" x14ac:dyDescent="0.2">
      <c r="A160" s="20"/>
      <c r="B160" s="45"/>
      <c r="C160" s="24" t="s">
        <v>149</v>
      </c>
      <c r="D160" s="135">
        <f t="shared" si="31"/>
        <v>0</v>
      </c>
      <c r="E160" s="135"/>
      <c r="F160" s="135"/>
      <c r="G160" s="23" t="e">
        <f t="shared" si="29"/>
        <v>#DIV/0!</v>
      </c>
      <c r="H160" s="135"/>
      <c r="I160" s="135">
        <f t="shared" si="27"/>
        <v>0</v>
      </c>
      <c r="J160" s="135">
        <f t="shared" si="27"/>
        <v>0</v>
      </c>
      <c r="K160" s="23" t="e">
        <f t="shared" si="30"/>
        <v>#DIV/0!</v>
      </c>
      <c r="L160" s="135"/>
      <c r="M160" s="135"/>
      <c r="N160" s="135"/>
      <c r="O160" s="23"/>
      <c r="P160" s="19">
        <f t="shared" si="19"/>
        <v>0</v>
      </c>
      <c r="R160" s="5"/>
    </row>
    <row r="161" spans="1:18" s="2" customFormat="1" ht="15" hidden="1" customHeight="1" x14ac:dyDescent="0.2">
      <c r="A161" s="20"/>
      <c r="B161" s="45"/>
      <c r="C161" s="25" t="s">
        <v>111</v>
      </c>
      <c r="D161" s="135">
        <f t="shared" si="31"/>
        <v>0</v>
      </c>
      <c r="E161" s="135">
        <f>SUM(E163)</f>
        <v>0</v>
      </c>
      <c r="F161" s="135">
        <f>SUM(F163)</f>
        <v>0</v>
      </c>
      <c r="G161" s="23" t="e">
        <f t="shared" si="29"/>
        <v>#DIV/0!</v>
      </c>
      <c r="H161" s="135"/>
      <c r="I161" s="135">
        <f t="shared" si="27"/>
        <v>0</v>
      </c>
      <c r="J161" s="135">
        <f t="shared" si="27"/>
        <v>0</v>
      </c>
      <c r="K161" s="23" t="e">
        <f t="shared" si="30"/>
        <v>#DIV/0!</v>
      </c>
      <c r="L161" s="135"/>
      <c r="M161" s="135"/>
      <c r="N161" s="135"/>
      <c r="O161" s="23"/>
      <c r="P161" s="19">
        <f t="shared" si="19"/>
        <v>0</v>
      </c>
      <c r="R161" s="5"/>
    </row>
    <row r="162" spans="1:18" s="2" customFormat="1" hidden="1" x14ac:dyDescent="0.2">
      <c r="A162" s="20"/>
      <c r="B162" s="45"/>
      <c r="C162" s="26" t="s">
        <v>22</v>
      </c>
      <c r="D162" s="135">
        <f t="shared" si="31"/>
        <v>0</v>
      </c>
      <c r="E162" s="135"/>
      <c r="F162" s="135"/>
      <c r="G162" s="23"/>
      <c r="H162" s="135"/>
      <c r="I162" s="135">
        <f t="shared" si="27"/>
        <v>0</v>
      </c>
      <c r="J162" s="135">
        <f t="shared" si="27"/>
        <v>0</v>
      </c>
      <c r="K162" s="23"/>
      <c r="L162" s="135"/>
      <c r="M162" s="135"/>
      <c r="N162" s="135"/>
      <c r="O162" s="23"/>
      <c r="P162" s="19">
        <f t="shared" si="19"/>
        <v>0</v>
      </c>
      <c r="R162" s="5"/>
    </row>
    <row r="163" spans="1:18" s="2" customFormat="1" ht="15" hidden="1" customHeight="1" x14ac:dyDescent="0.2">
      <c r="A163" s="20"/>
      <c r="B163" s="45"/>
      <c r="C163" s="22" t="s">
        <v>7</v>
      </c>
      <c r="D163" s="135">
        <f t="shared" si="31"/>
        <v>0</v>
      </c>
      <c r="E163" s="135"/>
      <c r="F163" s="135"/>
      <c r="G163" s="23" t="e">
        <f t="shared" ref="G163:G165" si="33">F163/E163*100</f>
        <v>#DIV/0!</v>
      </c>
      <c r="H163" s="135"/>
      <c r="I163" s="135">
        <f t="shared" si="27"/>
        <v>0</v>
      </c>
      <c r="J163" s="135">
        <f t="shared" si="27"/>
        <v>0</v>
      </c>
      <c r="K163" s="23" t="e">
        <f t="shared" ref="K163:K167" si="34">J163/I163*100</f>
        <v>#DIV/0!</v>
      </c>
      <c r="L163" s="135"/>
      <c r="M163" s="135"/>
      <c r="N163" s="135"/>
      <c r="O163" s="23"/>
      <c r="P163" s="19">
        <f t="shared" si="19"/>
        <v>0</v>
      </c>
      <c r="R163" s="5"/>
    </row>
    <row r="164" spans="1:18" s="2" customFormat="1" hidden="1" x14ac:dyDescent="0.2">
      <c r="A164" s="20"/>
      <c r="B164" s="45"/>
      <c r="C164" s="27" t="s">
        <v>15</v>
      </c>
      <c r="D164" s="135">
        <f t="shared" si="31"/>
        <v>0</v>
      </c>
      <c r="E164" s="135"/>
      <c r="F164" s="135"/>
      <c r="G164" s="23" t="e">
        <f t="shared" si="33"/>
        <v>#DIV/0!</v>
      </c>
      <c r="H164" s="135"/>
      <c r="I164" s="135">
        <f t="shared" si="27"/>
        <v>0</v>
      </c>
      <c r="J164" s="135">
        <f t="shared" si="27"/>
        <v>0</v>
      </c>
      <c r="K164" s="23" t="e">
        <f t="shared" si="34"/>
        <v>#DIV/0!</v>
      </c>
      <c r="L164" s="135"/>
      <c r="M164" s="135"/>
      <c r="N164" s="135"/>
      <c r="O164" s="23" t="e">
        <f t="shared" ref="O164:O165" si="35">N164/M164*100</f>
        <v>#DIV/0!</v>
      </c>
      <c r="P164" s="19">
        <f t="shared" si="19"/>
        <v>0</v>
      </c>
      <c r="R164" s="5"/>
    </row>
    <row r="165" spans="1:18" s="2" customFormat="1" ht="38.25" hidden="1" customHeight="1" x14ac:dyDescent="0.2">
      <c r="A165" s="20"/>
      <c r="B165" s="112"/>
      <c r="C165" s="53" t="s">
        <v>150</v>
      </c>
      <c r="D165" s="140">
        <f t="shared" si="31"/>
        <v>0</v>
      </c>
      <c r="E165" s="140"/>
      <c r="F165" s="140"/>
      <c r="G165" s="50" t="e">
        <f t="shared" si="33"/>
        <v>#DIV/0!</v>
      </c>
      <c r="H165" s="140"/>
      <c r="I165" s="140">
        <f t="shared" si="27"/>
        <v>0</v>
      </c>
      <c r="J165" s="140">
        <f t="shared" si="27"/>
        <v>0</v>
      </c>
      <c r="K165" s="50" t="e">
        <f t="shared" si="34"/>
        <v>#DIV/0!</v>
      </c>
      <c r="L165" s="140"/>
      <c r="M165" s="140"/>
      <c r="N165" s="140"/>
      <c r="O165" s="50" t="e">
        <f t="shared" si="35"/>
        <v>#DIV/0!</v>
      </c>
      <c r="P165" s="34">
        <f t="shared" si="19"/>
        <v>0</v>
      </c>
      <c r="R165" s="5"/>
    </row>
    <row r="166" spans="1:18" s="17" customFormat="1" ht="15.75" customHeight="1" x14ac:dyDescent="0.3">
      <c r="A166" s="20"/>
      <c r="B166" s="85">
        <v>60020</v>
      </c>
      <c r="C166" s="87" t="s">
        <v>229</v>
      </c>
      <c r="D166" s="139">
        <f t="shared" si="31"/>
        <v>10423224</v>
      </c>
      <c r="E166" s="139">
        <f>SUM(E167,E176)</f>
        <v>9860224</v>
      </c>
      <c r="F166" s="139">
        <f>SUM(F167,F176)</f>
        <v>8494825.9699999988</v>
      </c>
      <c r="G166" s="54">
        <f>F166/E166*100</f>
        <v>86.152464386204599</v>
      </c>
      <c r="H166" s="139">
        <f>SUM(H167,H176)</f>
        <v>10423224</v>
      </c>
      <c r="I166" s="139">
        <f t="shared" si="27"/>
        <v>9860224</v>
      </c>
      <c r="J166" s="135">
        <f t="shared" si="27"/>
        <v>8494825.9699999988</v>
      </c>
      <c r="K166" s="54">
        <f t="shared" si="34"/>
        <v>86.152464386204599</v>
      </c>
      <c r="L166" s="139"/>
      <c r="M166" s="139"/>
      <c r="N166" s="139"/>
      <c r="O166" s="23"/>
      <c r="P166" s="18">
        <f t="shared" si="19"/>
        <v>-563000</v>
      </c>
      <c r="R166" s="5"/>
    </row>
    <row r="167" spans="1:18" s="2" customFormat="1" ht="12.75" customHeight="1" x14ac:dyDescent="0.2">
      <c r="A167" s="20"/>
      <c r="B167" s="32"/>
      <c r="C167" s="41" t="s">
        <v>110</v>
      </c>
      <c r="D167" s="135">
        <f t="shared" si="31"/>
        <v>5335264</v>
      </c>
      <c r="E167" s="135">
        <f>SUM(E169,E173,E174,E175)</f>
        <v>4772264</v>
      </c>
      <c r="F167" s="135">
        <f>SUM(F169,F173,F174,F175)</f>
        <v>4350170.55</v>
      </c>
      <c r="G167" s="23">
        <f>F167/E167*100</f>
        <v>91.155278710482065</v>
      </c>
      <c r="H167" s="135">
        <f>SUM(H169,H173:H175)</f>
        <v>5335264</v>
      </c>
      <c r="I167" s="135">
        <f t="shared" si="27"/>
        <v>4772264</v>
      </c>
      <c r="J167" s="135">
        <f t="shared" si="27"/>
        <v>4350170.55</v>
      </c>
      <c r="K167" s="23">
        <f t="shared" si="34"/>
        <v>91.155278710482065</v>
      </c>
      <c r="L167" s="135"/>
      <c r="M167" s="135"/>
      <c r="N167" s="135"/>
      <c r="O167" s="23"/>
      <c r="P167" s="19">
        <f t="shared" si="19"/>
        <v>-563000</v>
      </c>
      <c r="R167" s="5"/>
    </row>
    <row r="168" spans="1:18" s="2" customFormat="1" x14ac:dyDescent="0.2">
      <c r="A168" s="20"/>
      <c r="B168" s="45"/>
      <c r="C168" s="27" t="s">
        <v>22</v>
      </c>
      <c r="D168" s="135"/>
      <c r="E168" s="135"/>
      <c r="F168" s="135"/>
      <c r="G168" s="23"/>
      <c r="H168" s="135"/>
      <c r="I168" s="135"/>
      <c r="J168" s="135"/>
      <c r="K168" s="23"/>
      <c r="L168" s="135"/>
      <c r="M168" s="135"/>
      <c r="N168" s="135"/>
      <c r="O168" s="23"/>
      <c r="P168" s="19">
        <f t="shared" si="19"/>
        <v>0</v>
      </c>
      <c r="R168" s="5"/>
    </row>
    <row r="169" spans="1:18" s="2" customFormat="1" ht="15" customHeight="1" x14ac:dyDescent="0.2">
      <c r="A169" s="20"/>
      <c r="B169" s="45"/>
      <c r="C169" s="22" t="s">
        <v>14</v>
      </c>
      <c r="D169" s="135">
        <f t="shared" si="31"/>
        <v>5335264</v>
      </c>
      <c r="E169" s="135">
        <f>SUM(E171:E172)</f>
        <v>4772264</v>
      </c>
      <c r="F169" s="135">
        <f>SUM(F171:F172)</f>
        <v>4350170.55</v>
      </c>
      <c r="G169" s="23">
        <f>F169/E169*100</f>
        <v>91.155278710482065</v>
      </c>
      <c r="H169" s="135">
        <f>SUM(H171:H172)</f>
        <v>5335264</v>
      </c>
      <c r="I169" s="135">
        <f t="shared" si="27"/>
        <v>4772264</v>
      </c>
      <c r="J169" s="135">
        <f t="shared" si="27"/>
        <v>4350170.55</v>
      </c>
      <c r="K169" s="23">
        <f t="shared" ref="K169" si="36">J169/I169*100</f>
        <v>91.155278710482065</v>
      </c>
      <c r="L169" s="135"/>
      <c r="M169" s="135"/>
      <c r="N169" s="135"/>
      <c r="O169" s="23"/>
      <c r="P169" s="19">
        <f t="shared" si="19"/>
        <v>-563000</v>
      </c>
      <c r="R169" s="5"/>
    </row>
    <row r="170" spans="1:18" s="2" customFormat="1" x14ac:dyDescent="0.2">
      <c r="A170" s="20"/>
      <c r="B170" s="45"/>
      <c r="C170" s="27" t="s">
        <v>15</v>
      </c>
      <c r="D170" s="135"/>
      <c r="E170" s="135"/>
      <c r="F170" s="135"/>
      <c r="G170" s="23"/>
      <c r="H170" s="135"/>
      <c r="I170" s="135"/>
      <c r="J170" s="135"/>
      <c r="K170" s="23"/>
      <c r="L170" s="135"/>
      <c r="M170" s="135"/>
      <c r="N170" s="135"/>
      <c r="O170" s="23"/>
      <c r="P170" s="19">
        <f t="shared" si="19"/>
        <v>0</v>
      </c>
      <c r="R170" s="5"/>
    </row>
    <row r="171" spans="1:18" s="2" customFormat="1" ht="15" hidden="1" customHeight="1" x14ac:dyDescent="0.2">
      <c r="A171" s="20"/>
      <c r="B171" s="45"/>
      <c r="C171" s="27" t="s">
        <v>19</v>
      </c>
      <c r="D171" s="135"/>
      <c r="E171" s="135"/>
      <c r="F171" s="135"/>
      <c r="G171" s="23" t="e">
        <f t="shared" ref="G171:G176" si="37">F171/E171*100</f>
        <v>#DIV/0!</v>
      </c>
      <c r="H171" s="135"/>
      <c r="I171" s="135">
        <f t="shared" si="27"/>
        <v>0</v>
      </c>
      <c r="J171" s="135">
        <f t="shared" si="27"/>
        <v>0</v>
      </c>
      <c r="K171" s="50" t="e">
        <f t="shared" ref="K171:K176" si="38">J171/I171*100</f>
        <v>#DIV/0!</v>
      </c>
      <c r="L171" s="135"/>
      <c r="M171" s="135"/>
      <c r="N171" s="135"/>
      <c r="O171" s="23"/>
      <c r="P171" s="19">
        <f t="shared" si="19"/>
        <v>0</v>
      </c>
      <c r="R171" s="5"/>
    </row>
    <row r="172" spans="1:18" s="2" customFormat="1" ht="15" customHeight="1" x14ac:dyDescent="0.2">
      <c r="A172" s="20"/>
      <c r="B172" s="45"/>
      <c r="C172" s="27" t="s">
        <v>18</v>
      </c>
      <c r="D172" s="135">
        <f t="shared" si="31"/>
        <v>5335264</v>
      </c>
      <c r="E172" s="135">
        <v>4772264</v>
      </c>
      <c r="F172" s="135">
        <v>4350170.55</v>
      </c>
      <c r="G172" s="23">
        <f t="shared" si="37"/>
        <v>91.155278710482065</v>
      </c>
      <c r="H172" s="135">
        <v>5335264</v>
      </c>
      <c r="I172" s="135">
        <f t="shared" si="27"/>
        <v>4772264</v>
      </c>
      <c r="J172" s="135">
        <f t="shared" si="27"/>
        <v>4350170.55</v>
      </c>
      <c r="K172" s="23">
        <f t="shared" si="38"/>
        <v>91.155278710482065</v>
      </c>
      <c r="L172" s="135"/>
      <c r="M172" s="135"/>
      <c r="N172" s="135"/>
      <c r="O172" s="23"/>
      <c r="P172" s="34">
        <f t="shared" si="19"/>
        <v>-563000</v>
      </c>
      <c r="R172" s="5"/>
    </row>
    <row r="173" spans="1:18" s="2" customFormat="1" ht="15" hidden="1" customHeight="1" x14ac:dyDescent="0.2">
      <c r="A173" s="20"/>
      <c r="B173" s="45"/>
      <c r="C173" s="22" t="s">
        <v>16</v>
      </c>
      <c r="D173" s="135"/>
      <c r="E173" s="135"/>
      <c r="F173" s="135"/>
      <c r="G173" s="23" t="e">
        <f t="shared" si="37"/>
        <v>#DIV/0!</v>
      </c>
      <c r="H173" s="135"/>
      <c r="I173" s="135">
        <f t="shared" si="27"/>
        <v>0</v>
      </c>
      <c r="J173" s="135">
        <f t="shared" si="27"/>
        <v>0</v>
      </c>
      <c r="K173" s="23" t="e">
        <f t="shared" si="38"/>
        <v>#DIV/0!</v>
      </c>
      <c r="L173" s="135"/>
      <c r="M173" s="135"/>
      <c r="N173" s="135"/>
      <c r="O173" s="23"/>
      <c r="P173" s="19">
        <f t="shared" si="19"/>
        <v>0</v>
      </c>
      <c r="R173" s="5"/>
    </row>
    <row r="174" spans="1:18" s="2" customFormat="1" ht="15" hidden="1" customHeight="1" x14ac:dyDescent="0.2">
      <c r="A174" s="20"/>
      <c r="B174" s="45"/>
      <c r="C174" s="22" t="s">
        <v>17</v>
      </c>
      <c r="D174" s="135"/>
      <c r="E174" s="135"/>
      <c r="F174" s="135"/>
      <c r="G174" s="23" t="e">
        <f t="shared" si="37"/>
        <v>#DIV/0!</v>
      </c>
      <c r="H174" s="135"/>
      <c r="I174" s="135">
        <f t="shared" si="27"/>
        <v>0</v>
      </c>
      <c r="J174" s="135">
        <f t="shared" si="27"/>
        <v>0</v>
      </c>
      <c r="K174" s="23" t="e">
        <f t="shared" si="38"/>
        <v>#DIV/0!</v>
      </c>
      <c r="L174" s="135"/>
      <c r="M174" s="135"/>
      <c r="N174" s="135"/>
      <c r="O174" s="23" t="e">
        <f t="shared" ref="O174" si="39">N174/M174*100</f>
        <v>#DIV/0!</v>
      </c>
      <c r="P174" s="19">
        <f t="shared" si="19"/>
        <v>0</v>
      </c>
      <c r="R174" s="5"/>
    </row>
    <row r="175" spans="1:18" s="2" customFormat="1" ht="40.5" hidden="1" customHeight="1" x14ac:dyDescent="0.2">
      <c r="A175" s="20"/>
      <c r="B175" s="45"/>
      <c r="C175" s="24" t="s">
        <v>149</v>
      </c>
      <c r="D175" s="135"/>
      <c r="E175" s="135"/>
      <c r="F175" s="135"/>
      <c r="G175" s="23" t="e">
        <f t="shared" si="37"/>
        <v>#DIV/0!</v>
      </c>
      <c r="H175" s="135"/>
      <c r="I175" s="135">
        <f t="shared" si="27"/>
        <v>0</v>
      </c>
      <c r="J175" s="135">
        <f t="shared" si="27"/>
        <v>0</v>
      </c>
      <c r="K175" s="23" t="e">
        <f t="shared" si="38"/>
        <v>#DIV/0!</v>
      </c>
      <c r="L175" s="135"/>
      <c r="M175" s="135"/>
      <c r="N175" s="135"/>
      <c r="O175" s="23"/>
      <c r="P175" s="19">
        <f t="shared" si="19"/>
        <v>0</v>
      </c>
      <c r="R175" s="5"/>
    </row>
    <row r="176" spans="1:18" s="2" customFormat="1" ht="15" customHeight="1" x14ac:dyDescent="0.2">
      <c r="A176" s="20"/>
      <c r="B176" s="45"/>
      <c r="C176" s="25" t="s">
        <v>111</v>
      </c>
      <c r="D176" s="135">
        <f t="shared" ref="D176:D188" si="40">H176+L176</f>
        <v>5087960</v>
      </c>
      <c r="E176" s="135">
        <f>SUM(E178)</f>
        <v>5087960</v>
      </c>
      <c r="F176" s="135">
        <f>SUM(F178)</f>
        <v>4144655.42</v>
      </c>
      <c r="G176" s="23">
        <f t="shared" si="37"/>
        <v>81.460062972193185</v>
      </c>
      <c r="H176" s="135">
        <f>SUM(H178)</f>
        <v>5087960</v>
      </c>
      <c r="I176" s="135">
        <f t="shared" si="27"/>
        <v>5087960</v>
      </c>
      <c r="J176" s="135">
        <f t="shared" si="27"/>
        <v>4144655.42</v>
      </c>
      <c r="K176" s="23">
        <f t="shared" si="38"/>
        <v>81.460062972193185</v>
      </c>
      <c r="L176" s="135"/>
      <c r="M176" s="135"/>
      <c r="N176" s="135"/>
      <c r="O176" s="23"/>
      <c r="P176" s="19">
        <f t="shared" si="19"/>
        <v>0</v>
      </c>
      <c r="R176" s="5"/>
    </row>
    <row r="177" spans="1:18" s="2" customFormat="1" x14ac:dyDescent="0.2">
      <c r="A177" s="20"/>
      <c r="B177" s="45"/>
      <c r="C177" s="26" t="s">
        <v>22</v>
      </c>
      <c r="D177" s="135"/>
      <c r="E177" s="135"/>
      <c r="F177" s="135"/>
      <c r="G177" s="23"/>
      <c r="H177" s="135"/>
      <c r="I177" s="135"/>
      <c r="J177" s="135"/>
      <c r="K177" s="23"/>
      <c r="L177" s="135"/>
      <c r="M177" s="135"/>
      <c r="N177" s="135"/>
      <c r="O177" s="23"/>
      <c r="P177" s="19">
        <f t="shared" si="19"/>
        <v>0</v>
      </c>
      <c r="R177" s="5"/>
    </row>
    <row r="178" spans="1:18" s="2" customFormat="1" ht="15" customHeight="1" x14ac:dyDescent="0.2">
      <c r="A178" s="20"/>
      <c r="B178" s="45"/>
      <c r="C178" s="22" t="s">
        <v>7</v>
      </c>
      <c r="D178" s="135">
        <f t="shared" si="40"/>
        <v>5087960</v>
      </c>
      <c r="E178" s="135">
        <v>5087960</v>
      </c>
      <c r="F178" s="135">
        <v>4144655.42</v>
      </c>
      <c r="G178" s="23">
        <f t="shared" ref="G178:G180" si="41">F178/E178*100</f>
        <v>81.460062972193185</v>
      </c>
      <c r="H178" s="135">
        <v>5087960</v>
      </c>
      <c r="I178" s="135">
        <f t="shared" si="27"/>
        <v>5087960</v>
      </c>
      <c r="J178" s="140">
        <f t="shared" si="27"/>
        <v>4144655.42</v>
      </c>
      <c r="K178" s="23">
        <f t="shared" ref="K178:K182" si="42">J178/I178*100</f>
        <v>81.460062972193185</v>
      </c>
      <c r="L178" s="135"/>
      <c r="M178" s="135"/>
      <c r="N178" s="135"/>
      <c r="O178" s="50"/>
      <c r="P178" s="19">
        <f t="shared" si="19"/>
        <v>0</v>
      </c>
      <c r="R178" s="5"/>
    </row>
    <row r="179" spans="1:18" s="2" customFormat="1" hidden="1" x14ac:dyDescent="0.2">
      <c r="A179" s="20"/>
      <c r="B179" s="45"/>
      <c r="C179" s="27" t="s">
        <v>15</v>
      </c>
      <c r="D179" s="135">
        <f t="shared" si="40"/>
        <v>0</v>
      </c>
      <c r="E179" s="135"/>
      <c r="F179" s="135"/>
      <c r="G179" s="23" t="e">
        <f t="shared" si="41"/>
        <v>#DIV/0!</v>
      </c>
      <c r="H179" s="135"/>
      <c r="I179" s="135">
        <f t="shared" si="27"/>
        <v>0</v>
      </c>
      <c r="J179" s="135">
        <f t="shared" si="27"/>
        <v>0</v>
      </c>
      <c r="K179" s="23" t="e">
        <f t="shared" si="42"/>
        <v>#DIV/0!</v>
      </c>
      <c r="L179" s="135"/>
      <c r="M179" s="135"/>
      <c r="N179" s="135"/>
      <c r="O179" s="23" t="e">
        <f t="shared" ref="O179:O180" si="43">N179/M179*100</f>
        <v>#DIV/0!</v>
      </c>
      <c r="P179" s="19">
        <f t="shared" si="19"/>
        <v>0</v>
      </c>
      <c r="R179" s="5"/>
    </row>
    <row r="180" spans="1:18" s="2" customFormat="1" ht="38.25" hidden="1" customHeight="1" x14ac:dyDescent="0.2">
      <c r="A180" s="20"/>
      <c r="B180" s="112"/>
      <c r="C180" s="53" t="s">
        <v>150</v>
      </c>
      <c r="D180" s="140">
        <f t="shared" si="40"/>
        <v>0</v>
      </c>
      <c r="E180" s="140"/>
      <c r="F180" s="140"/>
      <c r="G180" s="50" t="e">
        <f t="shared" si="41"/>
        <v>#DIV/0!</v>
      </c>
      <c r="H180" s="140"/>
      <c r="I180" s="140">
        <f t="shared" si="27"/>
        <v>0</v>
      </c>
      <c r="J180" s="140">
        <f t="shared" si="27"/>
        <v>0</v>
      </c>
      <c r="K180" s="50" t="e">
        <f t="shared" si="42"/>
        <v>#DIV/0!</v>
      </c>
      <c r="L180" s="140"/>
      <c r="M180" s="140"/>
      <c r="N180" s="140"/>
      <c r="O180" s="50" t="e">
        <f t="shared" si="43"/>
        <v>#DIV/0!</v>
      </c>
      <c r="P180" s="34">
        <f t="shared" si="19"/>
        <v>0</v>
      </c>
      <c r="R180" s="5"/>
    </row>
    <row r="181" spans="1:18" s="17" customFormat="1" ht="18.75" customHeight="1" x14ac:dyDescent="0.3">
      <c r="A181" s="20"/>
      <c r="B181" s="85">
        <v>60021</v>
      </c>
      <c r="C181" s="87" t="s">
        <v>230</v>
      </c>
      <c r="D181" s="139">
        <f t="shared" si="40"/>
        <v>404736</v>
      </c>
      <c r="E181" s="139">
        <f>SUM(E182,E191)</f>
        <v>967736</v>
      </c>
      <c r="F181" s="139">
        <f>SUM(F182,F191)</f>
        <v>711817.53</v>
      </c>
      <c r="G181" s="54">
        <f>F181/E181*100</f>
        <v>73.554929236899326</v>
      </c>
      <c r="H181" s="139">
        <f>SUM(H182,H191)</f>
        <v>404736</v>
      </c>
      <c r="I181" s="139">
        <f t="shared" si="27"/>
        <v>967736</v>
      </c>
      <c r="J181" s="135">
        <f t="shared" si="27"/>
        <v>711817.53</v>
      </c>
      <c r="K181" s="54">
        <f t="shared" si="42"/>
        <v>73.554929236899326</v>
      </c>
      <c r="L181" s="139"/>
      <c r="M181" s="139"/>
      <c r="N181" s="139"/>
      <c r="O181" s="23"/>
      <c r="P181" s="18">
        <f t="shared" si="19"/>
        <v>563000</v>
      </c>
      <c r="R181" s="5"/>
    </row>
    <row r="182" spans="1:18" s="2" customFormat="1" ht="12.75" customHeight="1" x14ac:dyDescent="0.2">
      <c r="A182" s="20"/>
      <c r="B182" s="32"/>
      <c r="C182" s="41" t="s">
        <v>110</v>
      </c>
      <c r="D182" s="135">
        <f t="shared" si="40"/>
        <v>404736</v>
      </c>
      <c r="E182" s="135">
        <f>SUM(E184,E188,E189,E190)</f>
        <v>967736</v>
      </c>
      <c r="F182" s="135">
        <f>SUM(F184,F188,F189,F190)</f>
        <v>711817.53</v>
      </c>
      <c r="G182" s="23">
        <f>F182/E182*100</f>
        <v>73.554929236899326</v>
      </c>
      <c r="H182" s="135">
        <f>SUM(H184)</f>
        <v>404736</v>
      </c>
      <c r="I182" s="135">
        <f t="shared" si="27"/>
        <v>967736</v>
      </c>
      <c r="J182" s="135">
        <f t="shared" si="27"/>
        <v>711817.53</v>
      </c>
      <c r="K182" s="23">
        <f t="shared" si="42"/>
        <v>73.554929236899326</v>
      </c>
      <c r="L182" s="135"/>
      <c r="M182" s="135"/>
      <c r="N182" s="135"/>
      <c r="O182" s="23"/>
      <c r="P182" s="19">
        <f t="shared" si="19"/>
        <v>563000</v>
      </c>
      <c r="R182" s="5"/>
    </row>
    <row r="183" spans="1:18" s="2" customFormat="1" x14ac:dyDescent="0.2">
      <c r="A183" s="20"/>
      <c r="B183" s="45"/>
      <c r="C183" s="27" t="s">
        <v>22</v>
      </c>
      <c r="D183" s="135"/>
      <c r="E183" s="135"/>
      <c r="F183" s="135"/>
      <c r="G183" s="23"/>
      <c r="H183" s="135"/>
      <c r="I183" s="135"/>
      <c r="J183" s="135"/>
      <c r="K183" s="23"/>
      <c r="L183" s="135"/>
      <c r="M183" s="135"/>
      <c r="N183" s="135"/>
      <c r="O183" s="23"/>
      <c r="P183" s="19">
        <f t="shared" si="19"/>
        <v>0</v>
      </c>
      <c r="R183" s="5"/>
    </row>
    <row r="184" spans="1:18" s="2" customFormat="1" ht="15" customHeight="1" x14ac:dyDescent="0.2">
      <c r="A184" s="20"/>
      <c r="B184" s="45"/>
      <c r="C184" s="22" t="s">
        <v>14</v>
      </c>
      <c r="D184" s="135">
        <f t="shared" si="40"/>
        <v>404736</v>
      </c>
      <c r="E184" s="135">
        <f>SUM(E186:E187)</f>
        <v>967736</v>
      </c>
      <c r="F184" s="135">
        <f>SUM(F186:F187)</f>
        <v>711817.53</v>
      </c>
      <c r="G184" s="23">
        <f>F184/E184*100</f>
        <v>73.554929236899326</v>
      </c>
      <c r="H184" s="135">
        <f>SUM(H186:H187)</f>
        <v>404736</v>
      </c>
      <c r="I184" s="135">
        <f t="shared" si="27"/>
        <v>967736</v>
      </c>
      <c r="J184" s="135">
        <f t="shared" si="27"/>
        <v>711817.53</v>
      </c>
      <c r="K184" s="23">
        <f t="shared" ref="K184" si="44">J184/I184*100</f>
        <v>73.554929236899326</v>
      </c>
      <c r="L184" s="135"/>
      <c r="M184" s="135"/>
      <c r="N184" s="135"/>
      <c r="O184" s="23"/>
      <c r="P184" s="19">
        <f t="shared" si="19"/>
        <v>563000</v>
      </c>
      <c r="R184" s="5"/>
    </row>
    <row r="185" spans="1:18" s="2" customFormat="1" x14ac:dyDescent="0.2">
      <c r="A185" s="20"/>
      <c r="B185" s="45"/>
      <c r="C185" s="27" t="s">
        <v>15</v>
      </c>
      <c r="D185" s="135"/>
      <c r="E185" s="135"/>
      <c r="F185" s="135"/>
      <c r="G185" s="23"/>
      <c r="H185" s="135"/>
      <c r="I185" s="135"/>
      <c r="J185" s="135"/>
      <c r="K185" s="23"/>
      <c r="L185" s="135"/>
      <c r="M185" s="135"/>
      <c r="N185" s="135"/>
      <c r="O185" s="23"/>
      <c r="P185" s="19">
        <f t="shared" si="19"/>
        <v>0</v>
      </c>
      <c r="R185" s="5"/>
    </row>
    <row r="186" spans="1:18" s="2" customFormat="1" ht="15" hidden="1" customHeight="1" x14ac:dyDescent="0.2">
      <c r="A186" s="20"/>
      <c r="B186" s="45"/>
      <c r="C186" s="27" t="s">
        <v>19</v>
      </c>
      <c r="D186" s="135">
        <f t="shared" si="40"/>
        <v>0</v>
      </c>
      <c r="E186" s="135"/>
      <c r="F186" s="135"/>
      <c r="G186" s="23" t="e">
        <f t="shared" ref="G186:G191" si="45">F186/E186*100</f>
        <v>#DIV/0!</v>
      </c>
      <c r="H186" s="135"/>
      <c r="I186" s="135">
        <f t="shared" si="27"/>
        <v>0</v>
      </c>
      <c r="J186" s="135">
        <f t="shared" si="27"/>
        <v>0</v>
      </c>
      <c r="K186" s="23" t="e">
        <f t="shared" ref="K186:K191" si="46">J186/I186*100</f>
        <v>#DIV/0!</v>
      </c>
      <c r="L186" s="135"/>
      <c r="M186" s="135"/>
      <c r="N186" s="135"/>
      <c r="O186" s="23"/>
      <c r="P186" s="19">
        <f t="shared" si="19"/>
        <v>0</v>
      </c>
      <c r="R186" s="5"/>
    </row>
    <row r="187" spans="1:18" s="2" customFormat="1" ht="15" customHeight="1" x14ac:dyDescent="0.2">
      <c r="A187" s="20"/>
      <c r="B187" s="45"/>
      <c r="C187" s="27" t="s">
        <v>18</v>
      </c>
      <c r="D187" s="135">
        <f t="shared" si="40"/>
        <v>404736</v>
      </c>
      <c r="E187" s="135">
        <v>967736</v>
      </c>
      <c r="F187" s="135">
        <v>711817.53</v>
      </c>
      <c r="G187" s="23">
        <f t="shared" si="45"/>
        <v>73.554929236899326</v>
      </c>
      <c r="H187" s="135">
        <v>404736</v>
      </c>
      <c r="I187" s="135">
        <f t="shared" si="27"/>
        <v>967736</v>
      </c>
      <c r="J187" s="140">
        <f t="shared" si="27"/>
        <v>711817.53</v>
      </c>
      <c r="K187" s="23">
        <f t="shared" si="46"/>
        <v>73.554929236899326</v>
      </c>
      <c r="L187" s="135"/>
      <c r="M187" s="135"/>
      <c r="N187" s="135"/>
      <c r="O187" s="50"/>
      <c r="P187" s="34">
        <f t="shared" si="19"/>
        <v>563000</v>
      </c>
      <c r="R187" s="5"/>
    </row>
    <row r="188" spans="1:18" s="2" customFormat="1" ht="15" hidden="1" customHeight="1" x14ac:dyDescent="0.2">
      <c r="A188" s="20"/>
      <c r="B188" s="45"/>
      <c r="C188" s="22" t="s">
        <v>16</v>
      </c>
      <c r="D188" s="135">
        <f t="shared" si="40"/>
        <v>0</v>
      </c>
      <c r="E188" s="135"/>
      <c r="F188" s="135"/>
      <c r="G188" s="23" t="e">
        <f t="shared" si="45"/>
        <v>#DIV/0!</v>
      </c>
      <c r="H188" s="135"/>
      <c r="I188" s="135">
        <f t="shared" si="27"/>
        <v>0</v>
      </c>
      <c r="J188" s="135">
        <f t="shared" si="27"/>
        <v>0</v>
      </c>
      <c r="K188" s="23" t="e">
        <f t="shared" si="46"/>
        <v>#DIV/0!</v>
      </c>
      <c r="L188" s="135"/>
      <c r="M188" s="135"/>
      <c r="N188" s="135"/>
      <c r="O188" s="23"/>
      <c r="P188" s="19">
        <f t="shared" si="19"/>
        <v>0</v>
      </c>
      <c r="R188" s="5"/>
    </row>
    <row r="189" spans="1:18" s="2" customFormat="1" ht="15" hidden="1" customHeight="1" x14ac:dyDescent="0.2">
      <c r="A189" s="20"/>
      <c r="B189" s="45"/>
      <c r="C189" s="22" t="s">
        <v>17</v>
      </c>
      <c r="D189" s="135">
        <f t="shared" ref="D189:D195" si="47">H189+L189</f>
        <v>0</v>
      </c>
      <c r="E189" s="135"/>
      <c r="F189" s="135"/>
      <c r="G189" s="23" t="e">
        <f t="shared" si="45"/>
        <v>#DIV/0!</v>
      </c>
      <c r="H189" s="135"/>
      <c r="I189" s="135">
        <f t="shared" si="27"/>
        <v>0</v>
      </c>
      <c r="J189" s="135">
        <f t="shared" si="27"/>
        <v>0</v>
      </c>
      <c r="K189" s="23" t="e">
        <f t="shared" si="46"/>
        <v>#DIV/0!</v>
      </c>
      <c r="L189" s="135"/>
      <c r="M189" s="135"/>
      <c r="N189" s="135"/>
      <c r="O189" s="23" t="e">
        <f t="shared" ref="O189" si="48">N189/M189*100</f>
        <v>#DIV/0!</v>
      </c>
      <c r="P189" s="19">
        <f t="shared" si="19"/>
        <v>0</v>
      </c>
      <c r="R189" s="5"/>
    </row>
    <row r="190" spans="1:18" s="2" customFormat="1" ht="40.5" hidden="1" customHeight="1" x14ac:dyDescent="0.2">
      <c r="A190" s="20"/>
      <c r="B190" s="45"/>
      <c r="C190" s="24" t="s">
        <v>149</v>
      </c>
      <c r="D190" s="135">
        <f t="shared" si="47"/>
        <v>0</v>
      </c>
      <c r="E190" s="135"/>
      <c r="F190" s="135"/>
      <c r="G190" s="23" t="e">
        <f t="shared" si="45"/>
        <v>#DIV/0!</v>
      </c>
      <c r="H190" s="135"/>
      <c r="I190" s="135">
        <f t="shared" si="27"/>
        <v>0</v>
      </c>
      <c r="J190" s="135">
        <f t="shared" si="27"/>
        <v>0</v>
      </c>
      <c r="K190" s="23" t="e">
        <f t="shared" si="46"/>
        <v>#DIV/0!</v>
      </c>
      <c r="L190" s="135"/>
      <c r="M190" s="135"/>
      <c r="N190" s="135"/>
      <c r="O190" s="23"/>
      <c r="P190" s="19">
        <f t="shared" si="19"/>
        <v>0</v>
      </c>
      <c r="R190" s="5"/>
    </row>
    <row r="191" spans="1:18" s="2" customFormat="1" ht="15" hidden="1" customHeight="1" x14ac:dyDescent="0.2">
      <c r="A191" s="20"/>
      <c r="B191" s="45"/>
      <c r="C191" s="25" t="s">
        <v>111</v>
      </c>
      <c r="D191" s="135">
        <f t="shared" si="47"/>
        <v>0</v>
      </c>
      <c r="E191" s="135">
        <f>SUM(E193)</f>
        <v>0</v>
      </c>
      <c r="F191" s="135">
        <f>SUM(F193)</f>
        <v>0</v>
      </c>
      <c r="G191" s="23" t="e">
        <f t="shared" si="45"/>
        <v>#DIV/0!</v>
      </c>
      <c r="H191" s="135"/>
      <c r="I191" s="135">
        <f t="shared" si="27"/>
        <v>0</v>
      </c>
      <c r="J191" s="135">
        <f t="shared" si="27"/>
        <v>0</v>
      </c>
      <c r="K191" s="23" t="e">
        <f t="shared" si="46"/>
        <v>#DIV/0!</v>
      </c>
      <c r="L191" s="135"/>
      <c r="M191" s="135"/>
      <c r="N191" s="135"/>
      <c r="O191" s="23"/>
      <c r="P191" s="19">
        <f t="shared" si="19"/>
        <v>0</v>
      </c>
      <c r="R191" s="5"/>
    </row>
    <row r="192" spans="1:18" s="2" customFormat="1" hidden="1" x14ac:dyDescent="0.2">
      <c r="A192" s="20"/>
      <c r="B192" s="45"/>
      <c r="C192" s="26" t="s">
        <v>22</v>
      </c>
      <c r="D192" s="135">
        <f t="shared" si="47"/>
        <v>0</v>
      </c>
      <c r="E192" s="135"/>
      <c r="F192" s="135"/>
      <c r="G192" s="23"/>
      <c r="H192" s="135"/>
      <c r="I192" s="135">
        <f t="shared" si="27"/>
        <v>0</v>
      </c>
      <c r="J192" s="135">
        <f t="shared" si="27"/>
        <v>0</v>
      </c>
      <c r="K192" s="23"/>
      <c r="L192" s="135"/>
      <c r="M192" s="135"/>
      <c r="N192" s="135"/>
      <c r="O192" s="23"/>
      <c r="P192" s="19">
        <f t="shared" si="19"/>
        <v>0</v>
      </c>
      <c r="R192" s="5"/>
    </row>
    <row r="193" spans="1:18" s="2" customFormat="1" ht="15" hidden="1" customHeight="1" x14ac:dyDescent="0.2">
      <c r="A193" s="20"/>
      <c r="B193" s="45"/>
      <c r="C193" s="22" t="s">
        <v>7</v>
      </c>
      <c r="D193" s="135">
        <f t="shared" si="47"/>
        <v>0</v>
      </c>
      <c r="E193" s="135"/>
      <c r="F193" s="135"/>
      <c r="G193" s="23" t="e">
        <f t="shared" ref="G193:G195" si="49">F193/E193*100</f>
        <v>#DIV/0!</v>
      </c>
      <c r="H193" s="135"/>
      <c r="I193" s="135">
        <f t="shared" si="27"/>
        <v>0</v>
      </c>
      <c r="J193" s="135">
        <f t="shared" si="27"/>
        <v>0</v>
      </c>
      <c r="K193" s="23" t="e">
        <f t="shared" ref="K193:K195" si="50">J193/I193*100</f>
        <v>#DIV/0!</v>
      </c>
      <c r="L193" s="135"/>
      <c r="M193" s="135"/>
      <c r="N193" s="135"/>
      <c r="O193" s="23"/>
      <c r="P193" s="19">
        <f t="shared" si="19"/>
        <v>0</v>
      </c>
      <c r="R193" s="5"/>
    </row>
    <row r="194" spans="1:18" s="2" customFormat="1" hidden="1" x14ac:dyDescent="0.2">
      <c r="A194" s="20"/>
      <c r="B194" s="45"/>
      <c r="C194" s="27" t="s">
        <v>15</v>
      </c>
      <c r="D194" s="135">
        <f t="shared" si="47"/>
        <v>0</v>
      </c>
      <c r="E194" s="135"/>
      <c r="F194" s="135"/>
      <c r="G194" s="23" t="e">
        <f t="shared" si="49"/>
        <v>#DIV/0!</v>
      </c>
      <c r="H194" s="135"/>
      <c r="I194" s="135">
        <f t="shared" si="27"/>
        <v>0</v>
      </c>
      <c r="J194" s="135">
        <f t="shared" si="27"/>
        <v>0</v>
      </c>
      <c r="K194" s="23" t="e">
        <f t="shared" si="50"/>
        <v>#DIV/0!</v>
      </c>
      <c r="L194" s="135"/>
      <c r="M194" s="135"/>
      <c r="N194" s="135"/>
      <c r="O194" s="23" t="e">
        <f t="shared" ref="O194:O195" si="51">N194/M194*100</f>
        <v>#DIV/0!</v>
      </c>
      <c r="P194" s="19">
        <f t="shared" si="19"/>
        <v>0</v>
      </c>
      <c r="R194" s="5"/>
    </row>
    <row r="195" spans="1:18" s="2" customFormat="1" ht="38.25" hidden="1" customHeight="1" x14ac:dyDescent="0.2">
      <c r="A195" s="20"/>
      <c r="B195" s="112"/>
      <c r="C195" s="53" t="s">
        <v>150</v>
      </c>
      <c r="D195" s="140">
        <f t="shared" si="47"/>
        <v>0</v>
      </c>
      <c r="E195" s="140"/>
      <c r="F195" s="140"/>
      <c r="G195" s="50" t="e">
        <f t="shared" si="49"/>
        <v>#DIV/0!</v>
      </c>
      <c r="H195" s="140"/>
      <c r="I195" s="140">
        <f t="shared" si="27"/>
        <v>0</v>
      </c>
      <c r="J195" s="140">
        <f t="shared" si="27"/>
        <v>0</v>
      </c>
      <c r="K195" s="50" t="e">
        <f t="shared" si="50"/>
        <v>#DIV/0!</v>
      </c>
      <c r="L195" s="140"/>
      <c r="M195" s="140"/>
      <c r="N195" s="140"/>
      <c r="O195" s="50" t="e">
        <f t="shared" si="51"/>
        <v>#DIV/0!</v>
      </c>
      <c r="P195" s="34">
        <f t="shared" si="19"/>
        <v>0</v>
      </c>
      <c r="R195" s="5"/>
    </row>
    <row r="196" spans="1:18" s="17" customFormat="1" ht="17.25" customHeight="1" x14ac:dyDescent="0.3">
      <c r="A196" s="20"/>
      <c r="B196" s="85">
        <v>60022</v>
      </c>
      <c r="C196" s="87" t="s">
        <v>227</v>
      </c>
      <c r="D196" s="139">
        <f t="shared" si="16"/>
        <v>17924912</v>
      </c>
      <c r="E196" s="139">
        <f>SUM(E197,E206)</f>
        <v>6740018</v>
      </c>
      <c r="F196" s="139">
        <f>SUM(F197,F206)</f>
        <v>6704935.0899999999</v>
      </c>
      <c r="G196" s="54">
        <f>F196/E196*100</f>
        <v>99.479483437581322</v>
      </c>
      <c r="H196" s="139">
        <f>SUM(H197,H206)</f>
        <v>17924912</v>
      </c>
      <c r="I196" s="139">
        <f t="shared" si="27"/>
        <v>6740018</v>
      </c>
      <c r="J196" s="135">
        <f t="shared" si="27"/>
        <v>6704935.0899999999</v>
      </c>
      <c r="K196" s="54">
        <f t="shared" si="22"/>
        <v>99.479483437581322</v>
      </c>
      <c r="L196" s="139"/>
      <c r="M196" s="139"/>
      <c r="N196" s="139"/>
      <c r="O196" s="23"/>
      <c r="P196" s="18">
        <f t="shared" ref="P196:P210" si="52">E196-D196</f>
        <v>-11184894</v>
      </c>
      <c r="R196" s="5"/>
    </row>
    <row r="197" spans="1:18" s="2" customFormat="1" ht="12.75" customHeight="1" x14ac:dyDescent="0.2">
      <c r="A197" s="20"/>
      <c r="B197" s="32"/>
      <c r="C197" s="41" t="s">
        <v>110</v>
      </c>
      <c r="D197" s="135">
        <f t="shared" si="16"/>
        <v>17924912</v>
      </c>
      <c r="E197" s="135">
        <f>SUM(E199,E203,E204,E205)</f>
        <v>6661052</v>
      </c>
      <c r="F197" s="135">
        <f>SUM(F199,F203,F204,F205)</f>
        <v>6625969.0899999999</v>
      </c>
      <c r="G197" s="23">
        <f>F197/E197*100</f>
        <v>99.473312774018268</v>
      </c>
      <c r="H197" s="135">
        <f>SUM(H199)</f>
        <v>17924912</v>
      </c>
      <c r="I197" s="135">
        <f t="shared" si="27"/>
        <v>6661052</v>
      </c>
      <c r="J197" s="135">
        <f t="shared" si="27"/>
        <v>6625969.0899999999</v>
      </c>
      <c r="K197" s="23">
        <f t="shared" si="22"/>
        <v>99.473312774018268</v>
      </c>
      <c r="L197" s="135"/>
      <c r="M197" s="135"/>
      <c r="N197" s="135"/>
      <c r="O197" s="23"/>
      <c r="P197" s="19">
        <f t="shared" si="52"/>
        <v>-11263860</v>
      </c>
      <c r="R197" s="5"/>
    </row>
    <row r="198" spans="1:18" s="2" customFormat="1" x14ac:dyDescent="0.2">
      <c r="A198" s="20"/>
      <c r="B198" s="45"/>
      <c r="C198" s="27" t="s">
        <v>22</v>
      </c>
      <c r="D198" s="135"/>
      <c r="E198" s="135"/>
      <c r="F198" s="135"/>
      <c r="G198" s="23"/>
      <c r="H198" s="135"/>
      <c r="I198" s="135"/>
      <c r="J198" s="135"/>
      <c r="K198" s="23"/>
      <c r="L198" s="135"/>
      <c r="M198" s="135"/>
      <c r="N198" s="135"/>
      <c r="O198" s="23"/>
      <c r="P198" s="19">
        <f t="shared" si="52"/>
        <v>0</v>
      </c>
      <c r="R198" s="5"/>
    </row>
    <row r="199" spans="1:18" s="2" customFormat="1" ht="15" customHeight="1" x14ac:dyDescent="0.2">
      <c r="A199" s="20"/>
      <c r="B199" s="45"/>
      <c r="C199" s="22" t="s">
        <v>14</v>
      </c>
      <c r="D199" s="135">
        <f t="shared" ref="D199:D203" si="53">H199+L199</f>
        <v>17924912</v>
      </c>
      <c r="E199" s="135">
        <f>SUM(E201:E202)</f>
        <v>6661052</v>
      </c>
      <c r="F199" s="135">
        <f>SUM(F201:F202)</f>
        <v>6625969.0899999999</v>
      </c>
      <c r="G199" s="23">
        <f>F199/E199*100</f>
        <v>99.473312774018268</v>
      </c>
      <c r="H199" s="135">
        <f>SUM(H201:H202)</f>
        <v>17924912</v>
      </c>
      <c r="I199" s="135">
        <f t="shared" si="27"/>
        <v>6661052</v>
      </c>
      <c r="J199" s="135">
        <f t="shared" si="27"/>
        <v>6625969.0899999999</v>
      </c>
      <c r="K199" s="23">
        <f t="shared" si="22"/>
        <v>99.473312774018268</v>
      </c>
      <c r="L199" s="135"/>
      <c r="M199" s="135"/>
      <c r="N199" s="135"/>
      <c r="O199" s="23"/>
      <c r="P199" s="19">
        <f t="shared" si="52"/>
        <v>-11263860</v>
      </c>
      <c r="R199" s="5"/>
    </row>
    <row r="200" spans="1:18" s="2" customFormat="1" x14ac:dyDescent="0.2">
      <c r="A200" s="20"/>
      <c r="B200" s="45"/>
      <c r="C200" s="27" t="s">
        <v>15</v>
      </c>
      <c r="D200" s="135"/>
      <c r="E200" s="135"/>
      <c r="F200" s="135"/>
      <c r="G200" s="23"/>
      <c r="H200" s="135"/>
      <c r="I200" s="135"/>
      <c r="J200" s="135"/>
      <c r="K200" s="23"/>
      <c r="L200" s="135"/>
      <c r="M200" s="135"/>
      <c r="N200" s="135"/>
      <c r="O200" s="23"/>
      <c r="P200" s="19">
        <f t="shared" si="52"/>
        <v>0</v>
      </c>
      <c r="R200" s="5"/>
    </row>
    <row r="201" spans="1:18" s="2" customFormat="1" ht="15" hidden="1" customHeight="1" x14ac:dyDescent="0.2">
      <c r="A201" s="20"/>
      <c r="B201" s="45"/>
      <c r="C201" s="27" t="s">
        <v>19</v>
      </c>
      <c r="D201" s="135"/>
      <c r="E201" s="135"/>
      <c r="F201" s="135"/>
      <c r="G201" s="23" t="e">
        <f t="shared" ref="G201:G210" si="54">F201/E201*100</f>
        <v>#DIV/0!</v>
      </c>
      <c r="H201" s="135"/>
      <c r="I201" s="135">
        <f t="shared" si="27"/>
        <v>0</v>
      </c>
      <c r="J201" s="135">
        <f t="shared" si="27"/>
        <v>0</v>
      </c>
      <c r="K201" s="23" t="e">
        <f t="shared" si="22"/>
        <v>#DIV/0!</v>
      </c>
      <c r="L201" s="135"/>
      <c r="M201" s="135"/>
      <c r="N201" s="135"/>
      <c r="O201" s="23"/>
      <c r="P201" s="19">
        <f t="shared" si="52"/>
        <v>0</v>
      </c>
      <c r="R201" s="5"/>
    </row>
    <row r="202" spans="1:18" s="2" customFormat="1" ht="15" customHeight="1" x14ac:dyDescent="0.2">
      <c r="A202" s="20"/>
      <c r="B202" s="45"/>
      <c r="C202" s="27" t="s">
        <v>18</v>
      </c>
      <c r="D202" s="135">
        <f t="shared" si="53"/>
        <v>17924912</v>
      </c>
      <c r="E202" s="135">
        <v>6661052</v>
      </c>
      <c r="F202" s="135">
        <v>6625969.0899999999</v>
      </c>
      <c r="G202" s="23">
        <f t="shared" si="54"/>
        <v>99.473312774018268</v>
      </c>
      <c r="H202" s="135">
        <v>17924912</v>
      </c>
      <c r="I202" s="135">
        <f t="shared" si="27"/>
        <v>6661052</v>
      </c>
      <c r="J202" s="135">
        <f t="shared" si="27"/>
        <v>6625969.0899999999</v>
      </c>
      <c r="K202" s="23">
        <f t="shared" si="22"/>
        <v>99.473312774018268</v>
      </c>
      <c r="L202" s="135"/>
      <c r="M202" s="135"/>
      <c r="N202" s="135"/>
      <c r="O202" s="23"/>
      <c r="P202" s="34">
        <f t="shared" si="52"/>
        <v>-11263860</v>
      </c>
      <c r="R202" s="5"/>
    </row>
    <row r="203" spans="1:18" s="2" customFormat="1" ht="15" hidden="1" customHeight="1" x14ac:dyDescent="0.2">
      <c r="A203" s="20"/>
      <c r="B203" s="45"/>
      <c r="C203" s="22" t="s">
        <v>16</v>
      </c>
      <c r="D203" s="135">
        <f t="shared" si="53"/>
        <v>0</v>
      </c>
      <c r="E203" s="135"/>
      <c r="F203" s="135"/>
      <c r="G203" s="23" t="e">
        <f t="shared" si="54"/>
        <v>#DIV/0!</v>
      </c>
      <c r="H203" s="135"/>
      <c r="I203" s="135">
        <f t="shared" si="27"/>
        <v>0</v>
      </c>
      <c r="J203" s="135">
        <f t="shared" si="27"/>
        <v>0</v>
      </c>
      <c r="K203" s="23" t="e">
        <f t="shared" ref="K203:K210" si="55">J203/I203*100</f>
        <v>#DIV/0!</v>
      </c>
      <c r="L203" s="135"/>
      <c r="M203" s="135"/>
      <c r="N203" s="135"/>
      <c r="O203" s="23"/>
      <c r="P203" s="19">
        <f t="shared" si="52"/>
        <v>0</v>
      </c>
      <c r="R203" s="5"/>
    </row>
    <row r="204" spans="1:18" s="2" customFormat="1" ht="15" hidden="1" customHeight="1" x14ac:dyDescent="0.2">
      <c r="A204" s="20"/>
      <c r="B204" s="45"/>
      <c r="C204" s="22" t="s">
        <v>17</v>
      </c>
      <c r="D204" s="135">
        <f t="shared" ref="D204:D261" si="56">H204+L204</f>
        <v>0</v>
      </c>
      <c r="E204" s="135"/>
      <c r="F204" s="135"/>
      <c r="G204" s="23" t="e">
        <f t="shared" si="54"/>
        <v>#DIV/0!</v>
      </c>
      <c r="H204" s="135"/>
      <c r="I204" s="135">
        <f t="shared" si="27"/>
        <v>0</v>
      </c>
      <c r="J204" s="135">
        <f t="shared" si="27"/>
        <v>0</v>
      </c>
      <c r="K204" s="23" t="e">
        <f t="shared" si="55"/>
        <v>#DIV/0!</v>
      </c>
      <c r="L204" s="135"/>
      <c r="M204" s="135"/>
      <c r="N204" s="135"/>
      <c r="O204" s="23" t="e">
        <f t="shared" ref="O204:O218" si="57">N204/M204*100</f>
        <v>#DIV/0!</v>
      </c>
      <c r="P204" s="19">
        <f t="shared" si="52"/>
        <v>0</v>
      </c>
      <c r="R204" s="5"/>
    </row>
    <row r="205" spans="1:18" s="2" customFormat="1" ht="40.5" hidden="1" customHeight="1" x14ac:dyDescent="0.2">
      <c r="A205" s="20"/>
      <c r="B205" s="45"/>
      <c r="C205" s="24" t="s">
        <v>149</v>
      </c>
      <c r="D205" s="135">
        <f t="shared" si="56"/>
        <v>0</v>
      </c>
      <c r="E205" s="135"/>
      <c r="F205" s="135"/>
      <c r="G205" s="23" t="e">
        <f t="shared" si="54"/>
        <v>#DIV/0!</v>
      </c>
      <c r="H205" s="135"/>
      <c r="I205" s="135">
        <f t="shared" si="27"/>
        <v>0</v>
      </c>
      <c r="J205" s="135">
        <f t="shared" si="27"/>
        <v>0</v>
      </c>
      <c r="K205" s="23" t="e">
        <f t="shared" si="55"/>
        <v>#DIV/0!</v>
      </c>
      <c r="L205" s="135"/>
      <c r="M205" s="135"/>
      <c r="N205" s="135"/>
      <c r="O205" s="23"/>
      <c r="P205" s="19">
        <f t="shared" si="52"/>
        <v>0</v>
      </c>
      <c r="R205" s="5"/>
    </row>
    <row r="206" spans="1:18" s="2" customFormat="1" ht="15" customHeight="1" x14ac:dyDescent="0.2">
      <c r="A206" s="20"/>
      <c r="B206" s="45"/>
      <c r="C206" s="25" t="s">
        <v>111</v>
      </c>
      <c r="D206" s="135"/>
      <c r="E206" s="135">
        <f>SUM(E208)</f>
        <v>78966</v>
      </c>
      <c r="F206" s="135">
        <f>SUM(F208)</f>
        <v>78966</v>
      </c>
      <c r="G206" s="23">
        <f t="shared" si="54"/>
        <v>100</v>
      </c>
      <c r="H206" s="135"/>
      <c r="I206" s="135">
        <f t="shared" si="27"/>
        <v>78966</v>
      </c>
      <c r="J206" s="135">
        <f t="shared" si="27"/>
        <v>78966</v>
      </c>
      <c r="K206" s="23">
        <f t="shared" si="55"/>
        <v>100</v>
      </c>
      <c r="L206" s="135"/>
      <c r="M206" s="135"/>
      <c r="N206" s="135"/>
      <c r="O206" s="23"/>
      <c r="P206" s="19">
        <f t="shared" si="52"/>
        <v>78966</v>
      </c>
      <c r="R206" s="5"/>
    </row>
    <row r="207" spans="1:18" s="2" customFormat="1" x14ac:dyDescent="0.2">
      <c r="A207" s="20"/>
      <c r="B207" s="45"/>
      <c r="C207" s="26" t="s">
        <v>22</v>
      </c>
      <c r="D207" s="135"/>
      <c r="E207" s="135"/>
      <c r="F207" s="135"/>
      <c r="G207" s="23"/>
      <c r="H207" s="135"/>
      <c r="I207" s="135"/>
      <c r="J207" s="135"/>
      <c r="K207" s="23"/>
      <c r="L207" s="135"/>
      <c r="M207" s="135"/>
      <c r="N207" s="135"/>
      <c r="O207" s="23"/>
      <c r="P207" s="19">
        <f t="shared" si="52"/>
        <v>0</v>
      </c>
      <c r="R207" s="5"/>
    </row>
    <row r="208" spans="1:18" s="2" customFormat="1" ht="15" customHeight="1" x14ac:dyDescent="0.2">
      <c r="A208" s="20"/>
      <c r="B208" s="112"/>
      <c r="C208" s="49" t="s">
        <v>7</v>
      </c>
      <c r="D208" s="140"/>
      <c r="E208" s="140">
        <v>78966</v>
      </c>
      <c r="F208" s="140">
        <v>78966</v>
      </c>
      <c r="G208" s="50">
        <f t="shared" si="54"/>
        <v>100</v>
      </c>
      <c r="H208" s="140"/>
      <c r="I208" s="140">
        <f t="shared" si="27"/>
        <v>78966</v>
      </c>
      <c r="J208" s="140">
        <f t="shared" si="27"/>
        <v>78966</v>
      </c>
      <c r="K208" s="50">
        <f t="shared" si="55"/>
        <v>100</v>
      </c>
      <c r="L208" s="140"/>
      <c r="M208" s="140"/>
      <c r="N208" s="140"/>
      <c r="O208" s="50"/>
      <c r="P208" s="19">
        <f t="shared" si="52"/>
        <v>78966</v>
      </c>
      <c r="R208" s="5"/>
    </row>
    <row r="209" spans="1:18" s="2" customFormat="1" hidden="1" x14ac:dyDescent="0.2">
      <c r="A209" s="20"/>
      <c r="B209" s="45"/>
      <c r="C209" s="27" t="s">
        <v>15</v>
      </c>
      <c r="D209" s="135">
        <f t="shared" si="56"/>
        <v>0</v>
      </c>
      <c r="E209" s="135"/>
      <c r="F209" s="135"/>
      <c r="G209" s="23" t="e">
        <f t="shared" si="54"/>
        <v>#DIV/0!</v>
      </c>
      <c r="H209" s="135"/>
      <c r="I209" s="135">
        <f t="shared" si="27"/>
        <v>0</v>
      </c>
      <c r="J209" s="135">
        <f t="shared" si="27"/>
        <v>0</v>
      </c>
      <c r="K209" s="23" t="e">
        <f t="shared" si="55"/>
        <v>#DIV/0!</v>
      </c>
      <c r="L209" s="135"/>
      <c r="M209" s="135"/>
      <c r="N209" s="135"/>
      <c r="O209" s="23" t="e">
        <f t="shared" si="57"/>
        <v>#DIV/0!</v>
      </c>
      <c r="P209" s="19">
        <f t="shared" si="52"/>
        <v>0</v>
      </c>
      <c r="R209" s="5"/>
    </row>
    <row r="210" spans="1:18" s="2" customFormat="1" ht="38.25" hidden="1" customHeight="1" x14ac:dyDescent="0.2">
      <c r="A210" s="20"/>
      <c r="B210" s="112"/>
      <c r="C210" s="53" t="s">
        <v>150</v>
      </c>
      <c r="D210" s="140">
        <f t="shared" si="56"/>
        <v>0</v>
      </c>
      <c r="E210" s="140"/>
      <c r="F210" s="140"/>
      <c r="G210" s="50" t="e">
        <f t="shared" si="54"/>
        <v>#DIV/0!</v>
      </c>
      <c r="H210" s="140"/>
      <c r="I210" s="140">
        <f t="shared" si="27"/>
        <v>0</v>
      </c>
      <c r="J210" s="140">
        <f t="shared" si="27"/>
        <v>0</v>
      </c>
      <c r="K210" s="50" t="e">
        <f t="shared" si="55"/>
        <v>#DIV/0!</v>
      </c>
      <c r="L210" s="140"/>
      <c r="M210" s="140"/>
      <c r="N210" s="140"/>
      <c r="O210" s="50" t="e">
        <f t="shared" si="57"/>
        <v>#DIV/0!</v>
      </c>
      <c r="P210" s="34">
        <f t="shared" si="52"/>
        <v>0</v>
      </c>
      <c r="R210" s="5"/>
    </row>
    <row r="211" spans="1:18" s="17" customFormat="1" ht="15.75" customHeight="1" x14ac:dyDescent="0.3">
      <c r="A211" s="20"/>
      <c r="B211" s="32">
        <v>60095</v>
      </c>
      <c r="C211" s="25" t="s">
        <v>28</v>
      </c>
      <c r="D211" s="135">
        <f t="shared" si="56"/>
        <v>127194628</v>
      </c>
      <c r="E211" s="135">
        <f>SUM(E212,E221)</f>
        <v>118292034.73999999</v>
      </c>
      <c r="F211" s="135">
        <f>SUM(F212,F221)</f>
        <v>112636995.14999999</v>
      </c>
      <c r="G211" s="23">
        <f t="shared" si="15"/>
        <v>95.219424873002225</v>
      </c>
      <c r="H211" s="135">
        <f>SUM(H212,H221)</f>
        <v>127148119</v>
      </c>
      <c r="I211" s="135">
        <f t="shared" si="27"/>
        <v>118246899.73999999</v>
      </c>
      <c r="J211" s="135">
        <f t="shared" si="27"/>
        <v>112591860.14999999</v>
      </c>
      <c r="K211" s="23">
        <f t="shared" si="22"/>
        <v>95.217600121073588</v>
      </c>
      <c r="L211" s="135">
        <f>SUM(L212,L221)</f>
        <v>46509</v>
      </c>
      <c r="M211" s="135">
        <f>SUM(M212,M221)</f>
        <v>45135</v>
      </c>
      <c r="N211" s="135">
        <f>SUM(N212,N221)</f>
        <v>45135</v>
      </c>
      <c r="O211" s="54">
        <f t="shared" si="57"/>
        <v>100</v>
      </c>
      <c r="P211" s="31">
        <f t="shared" si="19"/>
        <v>-8902593.2600000054</v>
      </c>
      <c r="R211" s="5"/>
    </row>
    <row r="212" spans="1:18" s="2" customFormat="1" ht="13.5" customHeight="1" x14ac:dyDescent="0.2">
      <c r="A212" s="20"/>
      <c r="B212" s="32"/>
      <c r="C212" s="41" t="s">
        <v>110</v>
      </c>
      <c r="D212" s="135">
        <f t="shared" si="56"/>
        <v>76721105</v>
      </c>
      <c r="E212" s="135">
        <f>SUM(E214,E218,E219,E220)</f>
        <v>78885967</v>
      </c>
      <c r="F212" s="135">
        <f>SUM(F214,F218,F219,F220)</f>
        <v>73484135.449999988</v>
      </c>
      <c r="G212" s="23">
        <f t="shared" si="15"/>
        <v>93.152354271070777</v>
      </c>
      <c r="H212" s="135">
        <f>SUM(H214,H218,H219,H220)</f>
        <v>76674596</v>
      </c>
      <c r="I212" s="135">
        <f t="shared" si="27"/>
        <v>78840832</v>
      </c>
      <c r="J212" s="135">
        <f t="shared" si="27"/>
        <v>73439000.449999988</v>
      </c>
      <c r="K212" s="23">
        <f t="shared" si="22"/>
        <v>93.148434113429929</v>
      </c>
      <c r="L212" s="135">
        <f>SUM(L214)</f>
        <v>46509</v>
      </c>
      <c r="M212" s="135">
        <f>SUM(M214)</f>
        <v>45135</v>
      </c>
      <c r="N212" s="135">
        <f>SUM(N214)</f>
        <v>45135</v>
      </c>
      <c r="O212" s="23">
        <f t="shared" si="57"/>
        <v>100</v>
      </c>
      <c r="P212" s="19">
        <f t="shared" si="19"/>
        <v>2164862</v>
      </c>
      <c r="R212" s="5"/>
    </row>
    <row r="213" spans="1:18" s="2" customFormat="1" x14ac:dyDescent="0.2">
      <c r="A213" s="20"/>
      <c r="B213" s="32"/>
      <c r="C213" s="27" t="s">
        <v>22</v>
      </c>
      <c r="D213" s="135"/>
      <c r="E213" s="135"/>
      <c r="F213" s="135"/>
      <c r="G213" s="23"/>
      <c r="H213" s="135"/>
      <c r="I213" s="135"/>
      <c r="J213" s="135"/>
      <c r="K213" s="23"/>
      <c r="L213" s="135"/>
      <c r="M213" s="135"/>
      <c r="N213" s="135"/>
      <c r="O213" s="23"/>
      <c r="P213" s="19">
        <f t="shared" si="19"/>
        <v>0</v>
      </c>
      <c r="R213" s="5"/>
    </row>
    <row r="214" spans="1:18" s="2" customFormat="1" ht="17.25" customHeight="1" x14ac:dyDescent="0.2">
      <c r="A214" s="35"/>
      <c r="B214" s="36"/>
      <c r="C214" s="37" t="s">
        <v>14</v>
      </c>
      <c r="D214" s="136">
        <f t="shared" si="56"/>
        <v>76385325</v>
      </c>
      <c r="E214" s="136">
        <f>SUM(E216:E217)</f>
        <v>74064892</v>
      </c>
      <c r="F214" s="136">
        <f>SUM(F216:F217)</f>
        <v>70631429.289999992</v>
      </c>
      <c r="G214" s="38">
        <f t="shared" ref="G214:G307" si="58">F214/E214*100</f>
        <v>95.364250703288661</v>
      </c>
      <c r="H214" s="136">
        <f>SUM(H216:H217)</f>
        <v>76338816</v>
      </c>
      <c r="I214" s="136">
        <f t="shared" si="27"/>
        <v>74019757</v>
      </c>
      <c r="J214" s="136">
        <f t="shared" si="27"/>
        <v>70586294.289999992</v>
      </c>
      <c r="K214" s="38">
        <f t="shared" si="22"/>
        <v>95.361423964145132</v>
      </c>
      <c r="L214" s="136">
        <f>SUM(L216)</f>
        <v>46509</v>
      </c>
      <c r="M214" s="136">
        <f>SUM(M216)</f>
        <v>45135</v>
      </c>
      <c r="N214" s="136">
        <f>SUM(N216)</f>
        <v>45135</v>
      </c>
      <c r="O214" s="38">
        <f t="shared" si="57"/>
        <v>100</v>
      </c>
      <c r="P214" s="19">
        <f t="shared" si="19"/>
        <v>-2320433</v>
      </c>
      <c r="R214" s="5"/>
    </row>
    <row r="215" spans="1:18" s="2" customFormat="1" x14ac:dyDescent="0.2">
      <c r="A215" s="20"/>
      <c r="B215" s="32"/>
      <c r="C215" s="27" t="s">
        <v>15</v>
      </c>
      <c r="D215" s="135"/>
      <c r="E215" s="135"/>
      <c r="F215" s="135"/>
      <c r="G215" s="23"/>
      <c r="H215" s="135"/>
      <c r="I215" s="135"/>
      <c r="J215" s="135"/>
      <c r="K215" s="23"/>
      <c r="L215" s="135"/>
      <c r="M215" s="135"/>
      <c r="N215" s="135"/>
      <c r="O215" s="23"/>
      <c r="P215" s="19">
        <f t="shared" si="19"/>
        <v>0</v>
      </c>
      <c r="R215" s="5"/>
    </row>
    <row r="216" spans="1:18" s="2" customFormat="1" ht="15" customHeight="1" x14ac:dyDescent="0.2">
      <c r="A216" s="20"/>
      <c r="B216" s="32"/>
      <c r="C216" s="27" t="s">
        <v>19</v>
      </c>
      <c r="D216" s="135">
        <f t="shared" si="56"/>
        <v>16195963</v>
      </c>
      <c r="E216" s="135">
        <v>18903728</v>
      </c>
      <c r="F216" s="135">
        <v>17405159.039999999</v>
      </c>
      <c r="G216" s="23">
        <f t="shared" si="58"/>
        <v>92.072627367469522</v>
      </c>
      <c r="H216" s="135">
        <v>16149454</v>
      </c>
      <c r="I216" s="135">
        <f t="shared" si="27"/>
        <v>18858593</v>
      </c>
      <c r="J216" s="135">
        <f t="shared" si="27"/>
        <v>17360024.039999999</v>
      </c>
      <c r="K216" s="23">
        <f t="shared" si="22"/>
        <v>92.053654479949799</v>
      </c>
      <c r="L216" s="135">
        <v>46509</v>
      </c>
      <c r="M216" s="135">
        <v>45135</v>
      </c>
      <c r="N216" s="135">
        <v>45135</v>
      </c>
      <c r="O216" s="23">
        <f t="shared" si="57"/>
        <v>100</v>
      </c>
      <c r="P216" s="19">
        <f t="shared" si="19"/>
        <v>2707765</v>
      </c>
      <c r="R216" s="5"/>
    </row>
    <row r="217" spans="1:18" s="2" customFormat="1" ht="15" customHeight="1" x14ac:dyDescent="0.2">
      <c r="A217" s="20"/>
      <c r="B217" s="32"/>
      <c r="C217" s="27" t="s">
        <v>18</v>
      </c>
      <c r="D217" s="135">
        <f t="shared" si="56"/>
        <v>60189362</v>
      </c>
      <c r="E217" s="135">
        <v>55161164</v>
      </c>
      <c r="F217" s="135">
        <v>53226270.25</v>
      </c>
      <c r="G217" s="23">
        <f t="shared" si="58"/>
        <v>96.492289847255577</v>
      </c>
      <c r="H217" s="135">
        <v>60189362</v>
      </c>
      <c r="I217" s="135">
        <f t="shared" si="27"/>
        <v>55161164</v>
      </c>
      <c r="J217" s="135">
        <f t="shared" si="27"/>
        <v>53226270.25</v>
      </c>
      <c r="K217" s="23">
        <f t="shared" si="22"/>
        <v>96.492289847255577</v>
      </c>
      <c r="L217" s="135"/>
      <c r="M217" s="135"/>
      <c r="N217" s="135"/>
      <c r="O217" s="23"/>
      <c r="P217" s="19">
        <f t="shared" si="19"/>
        <v>-5028198</v>
      </c>
      <c r="R217" s="5"/>
    </row>
    <row r="218" spans="1:18" s="2" customFormat="1" ht="15" hidden="1" customHeight="1" x14ac:dyDescent="0.2">
      <c r="A218" s="20"/>
      <c r="B218" s="32"/>
      <c r="C218" s="22" t="s">
        <v>16</v>
      </c>
      <c r="D218" s="135">
        <f t="shared" si="56"/>
        <v>0</v>
      </c>
      <c r="E218" s="135"/>
      <c r="F218" s="135"/>
      <c r="G218" s="23" t="e">
        <f t="shared" si="58"/>
        <v>#DIV/0!</v>
      </c>
      <c r="H218" s="135"/>
      <c r="I218" s="135">
        <f t="shared" ref="I218:J281" si="59">E218-M218</f>
        <v>0</v>
      </c>
      <c r="J218" s="135">
        <f t="shared" si="59"/>
        <v>0</v>
      </c>
      <c r="K218" s="23" t="e">
        <f t="shared" si="22"/>
        <v>#DIV/0!</v>
      </c>
      <c r="L218" s="135"/>
      <c r="M218" s="135"/>
      <c r="N218" s="135"/>
      <c r="O218" s="23" t="e">
        <f t="shared" si="57"/>
        <v>#DIV/0!</v>
      </c>
      <c r="P218" s="19">
        <f t="shared" si="19"/>
        <v>0</v>
      </c>
      <c r="R218" s="5"/>
    </row>
    <row r="219" spans="1:18" s="2" customFormat="1" ht="17.100000000000001" customHeight="1" x14ac:dyDescent="0.2">
      <c r="A219" s="20"/>
      <c r="B219" s="32"/>
      <c r="C219" s="22" t="s">
        <v>17</v>
      </c>
      <c r="D219" s="135">
        <f t="shared" si="56"/>
        <v>85780</v>
      </c>
      <c r="E219" s="135">
        <v>50480</v>
      </c>
      <c r="F219" s="135">
        <v>50387.1</v>
      </c>
      <c r="G219" s="23">
        <f t="shared" si="58"/>
        <v>99.815966719492863</v>
      </c>
      <c r="H219" s="135">
        <v>85780</v>
      </c>
      <c r="I219" s="135">
        <f t="shared" si="59"/>
        <v>50480</v>
      </c>
      <c r="J219" s="135">
        <f t="shared" si="59"/>
        <v>50387.1</v>
      </c>
      <c r="K219" s="23">
        <f t="shared" si="22"/>
        <v>99.815966719492863</v>
      </c>
      <c r="L219" s="135"/>
      <c r="M219" s="135"/>
      <c r="N219" s="135"/>
      <c r="O219" s="23"/>
      <c r="P219" s="19">
        <f t="shared" si="19"/>
        <v>-35300</v>
      </c>
      <c r="R219" s="5"/>
    </row>
    <row r="220" spans="1:18" s="2" customFormat="1" ht="33.75" customHeight="1" x14ac:dyDescent="0.2">
      <c r="A220" s="20"/>
      <c r="B220" s="32"/>
      <c r="C220" s="24" t="s">
        <v>149</v>
      </c>
      <c r="D220" s="135">
        <f t="shared" si="56"/>
        <v>250000</v>
      </c>
      <c r="E220" s="135">
        <v>4770595</v>
      </c>
      <c r="F220" s="135">
        <v>2802319.06</v>
      </c>
      <c r="G220" s="23">
        <f t="shared" si="58"/>
        <v>58.741499959648635</v>
      </c>
      <c r="H220" s="135">
        <v>250000</v>
      </c>
      <c r="I220" s="135">
        <f t="shared" si="59"/>
        <v>4770595</v>
      </c>
      <c r="J220" s="135">
        <f t="shared" si="59"/>
        <v>2802319.06</v>
      </c>
      <c r="K220" s="23">
        <f t="shared" si="22"/>
        <v>58.741499959648635</v>
      </c>
      <c r="L220" s="135"/>
      <c r="M220" s="135"/>
      <c r="N220" s="135"/>
      <c r="O220" s="23"/>
      <c r="P220" s="29">
        <f t="shared" si="19"/>
        <v>4520595</v>
      </c>
      <c r="R220" s="5"/>
    </row>
    <row r="221" spans="1:18" s="2" customFormat="1" ht="12" customHeight="1" x14ac:dyDescent="0.2">
      <c r="A221" s="20"/>
      <c r="B221" s="32"/>
      <c r="C221" s="25" t="s">
        <v>111</v>
      </c>
      <c r="D221" s="135">
        <f t="shared" si="56"/>
        <v>50473523</v>
      </c>
      <c r="E221" s="135">
        <f>SUM(E223)</f>
        <v>39406067.739999995</v>
      </c>
      <c r="F221" s="135">
        <f>SUM(F223)</f>
        <v>39152859.700000003</v>
      </c>
      <c r="G221" s="23">
        <f t="shared" si="58"/>
        <v>99.357438956683907</v>
      </c>
      <c r="H221" s="135">
        <f>SUM(H223)</f>
        <v>50473523</v>
      </c>
      <c r="I221" s="135">
        <f t="shared" si="59"/>
        <v>39406067.739999995</v>
      </c>
      <c r="J221" s="135">
        <f t="shared" si="59"/>
        <v>39152859.700000003</v>
      </c>
      <c r="K221" s="23">
        <f t="shared" si="22"/>
        <v>99.357438956683907</v>
      </c>
      <c r="L221" s="135"/>
      <c r="M221" s="135"/>
      <c r="N221" s="135"/>
      <c r="O221" s="23"/>
      <c r="P221" s="19">
        <f t="shared" si="19"/>
        <v>-11067455.260000005</v>
      </c>
      <c r="R221" s="5"/>
    </row>
    <row r="222" spans="1:18" s="2" customFormat="1" ht="13.5" customHeight="1" x14ac:dyDescent="0.2">
      <c r="A222" s="20"/>
      <c r="B222" s="32"/>
      <c r="C222" s="26" t="s">
        <v>22</v>
      </c>
      <c r="D222" s="135"/>
      <c r="E222" s="135"/>
      <c r="F222" s="135"/>
      <c r="G222" s="23"/>
      <c r="H222" s="135"/>
      <c r="I222" s="135"/>
      <c r="J222" s="135"/>
      <c r="K222" s="23"/>
      <c r="L222" s="135"/>
      <c r="M222" s="135"/>
      <c r="N222" s="135"/>
      <c r="O222" s="23"/>
      <c r="P222" s="19">
        <f t="shared" si="19"/>
        <v>0</v>
      </c>
      <c r="R222" s="5"/>
    </row>
    <row r="223" spans="1:18" s="2" customFormat="1" ht="12.75" customHeight="1" x14ac:dyDescent="0.2">
      <c r="A223" s="20"/>
      <c r="B223" s="32"/>
      <c r="C223" s="22" t="s">
        <v>7</v>
      </c>
      <c r="D223" s="135">
        <f t="shared" si="56"/>
        <v>50473523</v>
      </c>
      <c r="E223" s="135">
        <f>31021057.74+8385010</f>
        <v>39406067.739999995</v>
      </c>
      <c r="F223" s="135">
        <v>39152859.700000003</v>
      </c>
      <c r="G223" s="23">
        <f t="shared" si="58"/>
        <v>99.357438956683907</v>
      </c>
      <c r="H223" s="135">
        <v>50473523</v>
      </c>
      <c r="I223" s="135">
        <f t="shared" si="59"/>
        <v>39406067.739999995</v>
      </c>
      <c r="J223" s="135">
        <f t="shared" si="59"/>
        <v>39152859.700000003</v>
      </c>
      <c r="K223" s="23">
        <f t="shared" si="22"/>
        <v>99.357438956683907</v>
      </c>
      <c r="L223" s="135"/>
      <c r="M223" s="135"/>
      <c r="N223" s="135"/>
      <c r="O223" s="23"/>
      <c r="P223" s="19">
        <f t="shared" si="19"/>
        <v>-11067455.260000005</v>
      </c>
      <c r="R223" s="5"/>
    </row>
    <row r="224" spans="1:18" s="2" customFormat="1" x14ac:dyDescent="0.2">
      <c r="A224" s="20"/>
      <c r="B224" s="32"/>
      <c r="C224" s="27" t="s">
        <v>15</v>
      </c>
      <c r="D224" s="135"/>
      <c r="E224" s="135"/>
      <c r="F224" s="135"/>
      <c r="G224" s="23"/>
      <c r="H224" s="135"/>
      <c r="I224" s="135"/>
      <c r="J224" s="135"/>
      <c r="K224" s="23"/>
      <c r="L224" s="135"/>
      <c r="M224" s="135"/>
      <c r="N224" s="135"/>
      <c r="O224" s="23"/>
      <c r="P224" s="19">
        <f t="shared" si="19"/>
        <v>0</v>
      </c>
      <c r="R224" s="5"/>
    </row>
    <row r="225" spans="1:18" s="2" customFormat="1" ht="39" customHeight="1" x14ac:dyDescent="0.2">
      <c r="A225" s="35"/>
      <c r="B225" s="36"/>
      <c r="C225" s="39" t="s">
        <v>226</v>
      </c>
      <c r="D225" s="136">
        <f t="shared" si="56"/>
        <v>14128273</v>
      </c>
      <c r="E225" s="136">
        <v>8385010</v>
      </c>
      <c r="F225" s="136">
        <f>7536213.65+837357.07</f>
        <v>8373570.7200000007</v>
      </c>
      <c r="G225" s="38">
        <f t="shared" si="58"/>
        <v>99.863574640936633</v>
      </c>
      <c r="H225" s="136">
        <v>14128273</v>
      </c>
      <c r="I225" s="136">
        <f t="shared" si="59"/>
        <v>8385010</v>
      </c>
      <c r="J225" s="136">
        <f t="shared" si="59"/>
        <v>8373570.7200000007</v>
      </c>
      <c r="K225" s="38">
        <f t="shared" si="22"/>
        <v>99.863574640936633</v>
      </c>
      <c r="L225" s="136"/>
      <c r="M225" s="136"/>
      <c r="N225" s="136"/>
      <c r="O225" s="38"/>
      <c r="P225" s="29">
        <f t="shared" si="19"/>
        <v>-5743263</v>
      </c>
      <c r="R225" s="5"/>
    </row>
    <row r="226" spans="1:18" s="100" customFormat="1" ht="21" customHeight="1" x14ac:dyDescent="0.25">
      <c r="A226" s="42">
        <v>630</v>
      </c>
      <c r="B226" s="252" t="s">
        <v>79</v>
      </c>
      <c r="C226" s="253"/>
      <c r="D226" s="150">
        <f>SUM(D227)</f>
        <v>155000</v>
      </c>
      <c r="E226" s="150">
        <f>SUM(E227)</f>
        <v>155000</v>
      </c>
      <c r="F226" s="150">
        <f>SUM(F227)</f>
        <v>154930</v>
      </c>
      <c r="G226" s="158">
        <f t="shared" si="58"/>
        <v>99.954838709677418</v>
      </c>
      <c r="H226" s="150">
        <f>SUM(H227)</f>
        <v>155000</v>
      </c>
      <c r="I226" s="155">
        <f t="shared" si="59"/>
        <v>155000</v>
      </c>
      <c r="J226" s="156">
        <f t="shared" si="59"/>
        <v>154930</v>
      </c>
      <c r="K226" s="158">
        <f t="shared" si="22"/>
        <v>99.954838709677418</v>
      </c>
      <c r="L226" s="150"/>
      <c r="M226" s="150"/>
      <c r="N226" s="150"/>
      <c r="O226" s="158"/>
      <c r="P226" s="159">
        <f t="shared" si="19"/>
        <v>0</v>
      </c>
      <c r="R226" s="107"/>
    </row>
    <row r="227" spans="1:18" s="17" customFormat="1" ht="18" customHeight="1" x14ac:dyDescent="0.3">
      <c r="A227" s="20"/>
      <c r="B227" s="85">
        <v>63095</v>
      </c>
      <c r="C227" s="86" t="s">
        <v>28</v>
      </c>
      <c r="D227" s="139">
        <f>SUM(D237)</f>
        <v>155000</v>
      </c>
      <c r="E227" s="139">
        <f>SUM(E228,E237)</f>
        <v>155000</v>
      </c>
      <c r="F227" s="139">
        <f>SUM(F228,F237)</f>
        <v>154930</v>
      </c>
      <c r="G227" s="54">
        <f t="shared" si="58"/>
        <v>99.954838709677418</v>
      </c>
      <c r="H227" s="139">
        <f>SUM(H237)</f>
        <v>155000</v>
      </c>
      <c r="I227" s="135">
        <f t="shared" si="59"/>
        <v>155000</v>
      </c>
      <c r="J227" s="135">
        <f t="shared" si="59"/>
        <v>154930</v>
      </c>
      <c r="K227" s="54">
        <f t="shared" si="22"/>
        <v>99.954838709677418</v>
      </c>
      <c r="L227" s="139"/>
      <c r="M227" s="139"/>
      <c r="N227" s="139"/>
      <c r="O227" s="54"/>
      <c r="P227" s="18">
        <f t="shared" si="19"/>
        <v>0</v>
      </c>
      <c r="R227" s="5"/>
    </row>
    <row r="228" spans="1:18" s="2" customFormat="1" ht="15" customHeight="1" x14ac:dyDescent="0.2">
      <c r="A228" s="20"/>
      <c r="B228" s="32"/>
      <c r="C228" s="41" t="s">
        <v>110</v>
      </c>
      <c r="D228" s="135"/>
      <c r="E228" s="135">
        <f>SUM(E230,E234,E235,E236)</f>
        <v>13600</v>
      </c>
      <c r="F228" s="135">
        <f>SUM(F230,F234,F235,F236)</f>
        <v>13530</v>
      </c>
      <c r="G228" s="23">
        <f t="shared" si="58"/>
        <v>99.485294117647058</v>
      </c>
      <c r="H228" s="135"/>
      <c r="I228" s="135">
        <f t="shared" si="59"/>
        <v>13600</v>
      </c>
      <c r="J228" s="135">
        <f t="shared" si="59"/>
        <v>13530</v>
      </c>
      <c r="K228" s="23">
        <f t="shared" si="22"/>
        <v>99.485294117647058</v>
      </c>
      <c r="L228" s="135"/>
      <c r="M228" s="135"/>
      <c r="N228" s="135"/>
      <c r="O228" s="23"/>
      <c r="P228" s="19">
        <f t="shared" si="19"/>
        <v>13600</v>
      </c>
      <c r="R228" s="5"/>
    </row>
    <row r="229" spans="1:18" s="2" customFormat="1" x14ac:dyDescent="0.2">
      <c r="A229" s="42"/>
      <c r="B229" s="32"/>
      <c r="C229" s="27" t="s">
        <v>22</v>
      </c>
      <c r="D229" s="135"/>
      <c r="E229" s="135"/>
      <c r="F229" s="135"/>
      <c r="G229" s="23"/>
      <c r="H229" s="135"/>
      <c r="I229" s="135"/>
      <c r="J229" s="135"/>
      <c r="K229" s="23"/>
      <c r="L229" s="135"/>
      <c r="M229" s="135"/>
      <c r="N229" s="135"/>
      <c r="O229" s="23"/>
      <c r="P229" s="19">
        <f t="shared" si="19"/>
        <v>0</v>
      </c>
      <c r="R229" s="5"/>
    </row>
    <row r="230" spans="1:18" s="2" customFormat="1" ht="13.5" customHeight="1" x14ac:dyDescent="0.2">
      <c r="A230" s="42"/>
      <c r="B230" s="32"/>
      <c r="C230" s="22" t="s">
        <v>14</v>
      </c>
      <c r="D230" s="135"/>
      <c r="E230" s="135">
        <f>SUM(E232:E233)</f>
        <v>13600</v>
      </c>
      <c r="F230" s="135">
        <f>SUM(F232:F233)</f>
        <v>13530</v>
      </c>
      <c r="G230" s="23">
        <f t="shared" si="58"/>
        <v>99.485294117647058</v>
      </c>
      <c r="H230" s="135"/>
      <c r="I230" s="135">
        <f t="shared" si="59"/>
        <v>13600</v>
      </c>
      <c r="J230" s="135">
        <f t="shared" si="59"/>
        <v>13530</v>
      </c>
      <c r="K230" s="23">
        <f t="shared" si="22"/>
        <v>99.485294117647058</v>
      </c>
      <c r="L230" s="135"/>
      <c r="M230" s="135"/>
      <c r="N230" s="135"/>
      <c r="O230" s="23"/>
      <c r="P230" s="19">
        <f t="shared" si="19"/>
        <v>13600</v>
      </c>
      <c r="R230" s="5"/>
    </row>
    <row r="231" spans="1:18" s="2" customFormat="1" ht="11.25" customHeight="1" x14ac:dyDescent="0.2">
      <c r="A231" s="42"/>
      <c r="B231" s="32"/>
      <c r="C231" s="27" t="s">
        <v>15</v>
      </c>
      <c r="D231" s="135"/>
      <c r="E231" s="135"/>
      <c r="F231" s="135"/>
      <c r="G231" s="23"/>
      <c r="H231" s="135"/>
      <c r="I231" s="135"/>
      <c r="J231" s="135"/>
      <c r="K231" s="23"/>
      <c r="L231" s="135"/>
      <c r="M231" s="135"/>
      <c r="N231" s="135"/>
      <c r="O231" s="23"/>
      <c r="P231" s="19">
        <f t="shared" ref="P231:P340" si="60">E231-D231</f>
        <v>0</v>
      </c>
      <c r="R231" s="5"/>
    </row>
    <row r="232" spans="1:18" s="2" customFormat="1" ht="15" hidden="1" customHeight="1" x14ac:dyDescent="0.2">
      <c r="A232" s="42"/>
      <c r="B232" s="32"/>
      <c r="C232" s="27" t="s">
        <v>19</v>
      </c>
      <c r="D232" s="135"/>
      <c r="E232" s="135"/>
      <c r="F232" s="135"/>
      <c r="G232" s="23"/>
      <c r="H232" s="135"/>
      <c r="I232" s="135">
        <f t="shared" si="59"/>
        <v>0</v>
      </c>
      <c r="J232" s="135">
        <f t="shared" si="59"/>
        <v>0</v>
      </c>
      <c r="K232" s="23"/>
      <c r="L232" s="135"/>
      <c r="M232" s="135"/>
      <c r="N232" s="135"/>
      <c r="O232" s="23"/>
      <c r="P232" s="19">
        <f t="shared" si="60"/>
        <v>0</v>
      </c>
      <c r="R232" s="5"/>
    </row>
    <row r="233" spans="1:18" s="2" customFormat="1" ht="15" customHeight="1" x14ac:dyDescent="0.2">
      <c r="A233" s="42"/>
      <c r="B233" s="32"/>
      <c r="C233" s="27" t="s">
        <v>18</v>
      </c>
      <c r="D233" s="135"/>
      <c r="E233" s="135">
        <v>13600</v>
      </c>
      <c r="F233" s="135">
        <v>13530</v>
      </c>
      <c r="G233" s="23">
        <f t="shared" si="58"/>
        <v>99.485294117647058</v>
      </c>
      <c r="H233" s="135"/>
      <c r="I233" s="135">
        <f t="shared" si="59"/>
        <v>13600</v>
      </c>
      <c r="J233" s="135">
        <f t="shared" si="59"/>
        <v>13530</v>
      </c>
      <c r="K233" s="23">
        <f t="shared" ref="K233:K341" si="61">J233/I233*100</f>
        <v>99.485294117647058</v>
      </c>
      <c r="L233" s="135"/>
      <c r="M233" s="135"/>
      <c r="N233" s="135"/>
      <c r="O233" s="23"/>
      <c r="P233" s="29">
        <f t="shared" si="60"/>
        <v>13600</v>
      </c>
      <c r="R233" s="5"/>
    </row>
    <row r="234" spans="1:18" s="2" customFormat="1" ht="15" hidden="1" customHeight="1" x14ac:dyDescent="0.2">
      <c r="A234" s="42"/>
      <c r="B234" s="32"/>
      <c r="C234" s="22" t="s">
        <v>16</v>
      </c>
      <c r="D234" s="135">
        <f t="shared" si="56"/>
        <v>0</v>
      </c>
      <c r="E234" s="135"/>
      <c r="F234" s="135"/>
      <c r="G234" s="23" t="e">
        <f t="shared" si="58"/>
        <v>#DIV/0!</v>
      </c>
      <c r="H234" s="135"/>
      <c r="I234" s="135">
        <f t="shared" si="59"/>
        <v>0</v>
      </c>
      <c r="J234" s="135">
        <f t="shared" si="59"/>
        <v>0</v>
      </c>
      <c r="K234" s="23" t="e">
        <f t="shared" si="61"/>
        <v>#DIV/0!</v>
      </c>
      <c r="L234" s="135"/>
      <c r="M234" s="135"/>
      <c r="N234" s="135"/>
      <c r="O234" s="23" t="e">
        <f t="shared" ref="O234:O242" si="62">N234/M234*100</f>
        <v>#DIV/0!</v>
      </c>
      <c r="P234" s="19">
        <f t="shared" si="60"/>
        <v>0</v>
      </c>
      <c r="R234" s="5"/>
    </row>
    <row r="235" spans="1:18" s="2" customFormat="1" ht="15" hidden="1" customHeight="1" x14ac:dyDescent="0.2">
      <c r="A235" s="42"/>
      <c r="B235" s="32"/>
      <c r="C235" s="22" t="s">
        <v>17</v>
      </c>
      <c r="D235" s="135">
        <f t="shared" si="56"/>
        <v>0</v>
      </c>
      <c r="E235" s="135"/>
      <c r="F235" s="135"/>
      <c r="G235" s="23" t="e">
        <f t="shared" si="58"/>
        <v>#DIV/0!</v>
      </c>
      <c r="H235" s="135"/>
      <c r="I235" s="135">
        <f t="shared" si="59"/>
        <v>0</v>
      </c>
      <c r="J235" s="135">
        <f t="shared" si="59"/>
        <v>0</v>
      </c>
      <c r="K235" s="23" t="e">
        <f t="shared" si="61"/>
        <v>#DIV/0!</v>
      </c>
      <c r="L235" s="135"/>
      <c r="M235" s="135"/>
      <c r="N235" s="135"/>
      <c r="O235" s="23" t="e">
        <f t="shared" si="62"/>
        <v>#DIV/0!</v>
      </c>
      <c r="P235" s="19">
        <f t="shared" si="60"/>
        <v>0</v>
      </c>
      <c r="R235" s="5"/>
    </row>
    <row r="236" spans="1:18" s="2" customFormat="1" ht="39" hidden="1" customHeight="1" x14ac:dyDescent="0.2">
      <c r="A236" s="42"/>
      <c r="B236" s="32"/>
      <c r="C236" s="24" t="s">
        <v>149</v>
      </c>
      <c r="D236" s="135">
        <f t="shared" si="56"/>
        <v>0</v>
      </c>
      <c r="E236" s="135"/>
      <c r="F236" s="135"/>
      <c r="G236" s="23" t="e">
        <f t="shared" si="58"/>
        <v>#DIV/0!</v>
      </c>
      <c r="H236" s="135"/>
      <c r="I236" s="135">
        <f t="shared" si="59"/>
        <v>0</v>
      </c>
      <c r="J236" s="135">
        <f t="shared" si="59"/>
        <v>0</v>
      </c>
      <c r="K236" s="23" t="e">
        <f t="shared" si="61"/>
        <v>#DIV/0!</v>
      </c>
      <c r="L236" s="135"/>
      <c r="M236" s="135"/>
      <c r="N236" s="135"/>
      <c r="O236" s="23" t="e">
        <f t="shared" si="62"/>
        <v>#DIV/0!</v>
      </c>
      <c r="P236" s="19">
        <f t="shared" si="60"/>
        <v>0</v>
      </c>
      <c r="R236" s="5"/>
    </row>
    <row r="237" spans="1:18" s="2" customFormat="1" ht="19.5" customHeight="1" x14ac:dyDescent="0.2">
      <c r="A237" s="42"/>
      <c r="B237" s="32"/>
      <c r="C237" s="25" t="s">
        <v>111</v>
      </c>
      <c r="D237" s="135">
        <f t="shared" si="56"/>
        <v>155000</v>
      </c>
      <c r="E237" s="135">
        <f>SUM(E239)</f>
        <v>141400</v>
      </c>
      <c r="F237" s="135">
        <f>SUM(F239)</f>
        <v>141400</v>
      </c>
      <c r="G237" s="23">
        <f t="shared" si="58"/>
        <v>100</v>
      </c>
      <c r="H237" s="135">
        <f>SUM(H239)</f>
        <v>155000</v>
      </c>
      <c r="I237" s="135">
        <f t="shared" si="59"/>
        <v>141400</v>
      </c>
      <c r="J237" s="135">
        <f t="shared" si="59"/>
        <v>141400</v>
      </c>
      <c r="K237" s="23">
        <f t="shared" si="61"/>
        <v>100</v>
      </c>
      <c r="L237" s="135"/>
      <c r="M237" s="135"/>
      <c r="N237" s="135"/>
      <c r="O237" s="23"/>
      <c r="P237" s="19">
        <f t="shared" si="60"/>
        <v>-13600</v>
      </c>
      <c r="R237" s="5"/>
    </row>
    <row r="238" spans="1:18" s="2" customFormat="1" x14ac:dyDescent="0.2">
      <c r="A238" s="42"/>
      <c r="B238" s="32"/>
      <c r="C238" s="26" t="s">
        <v>22</v>
      </c>
      <c r="D238" s="135"/>
      <c r="E238" s="135"/>
      <c r="F238" s="135"/>
      <c r="G238" s="23"/>
      <c r="H238" s="135"/>
      <c r="I238" s="135"/>
      <c r="J238" s="135"/>
      <c r="K238" s="23"/>
      <c r="L238" s="135"/>
      <c r="M238" s="135"/>
      <c r="N238" s="135"/>
      <c r="O238" s="23"/>
      <c r="P238" s="19">
        <f t="shared" si="60"/>
        <v>0</v>
      </c>
      <c r="R238" s="5"/>
    </row>
    <row r="239" spans="1:18" s="2" customFormat="1" ht="21" customHeight="1" x14ac:dyDescent="0.2">
      <c r="A239" s="43"/>
      <c r="B239" s="36"/>
      <c r="C239" s="37" t="s">
        <v>7</v>
      </c>
      <c r="D239" s="136">
        <f t="shared" si="56"/>
        <v>155000</v>
      </c>
      <c r="E239" s="136">
        <v>141400</v>
      </c>
      <c r="F239" s="136">
        <v>141400</v>
      </c>
      <c r="G239" s="38">
        <f t="shared" si="58"/>
        <v>100</v>
      </c>
      <c r="H239" s="136">
        <v>155000</v>
      </c>
      <c r="I239" s="136">
        <f t="shared" si="59"/>
        <v>141400</v>
      </c>
      <c r="J239" s="136">
        <f t="shared" si="59"/>
        <v>141400</v>
      </c>
      <c r="K239" s="38">
        <f t="shared" si="61"/>
        <v>100</v>
      </c>
      <c r="L239" s="136"/>
      <c r="M239" s="136"/>
      <c r="N239" s="136"/>
      <c r="O239" s="38"/>
      <c r="P239" s="19">
        <f t="shared" si="60"/>
        <v>-13600</v>
      </c>
      <c r="R239" s="5"/>
    </row>
    <row r="240" spans="1:18" s="2" customFormat="1" hidden="1" x14ac:dyDescent="0.2">
      <c r="A240" s="42"/>
      <c r="B240" s="32"/>
      <c r="C240" s="27" t="s">
        <v>15</v>
      </c>
      <c r="D240" s="135">
        <f t="shared" si="56"/>
        <v>0</v>
      </c>
      <c r="E240" s="135"/>
      <c r="F240" s="135"/>
      <c r="G240" s="23"/>
      <c r="H240" s="135"/>
      <c r="I240" s="135">
        <f t="shared" si="59"/>
        <v>0</v>
      </c>
      <c r="J240" s="135">
        <f t="shared" si="59"/>
        <v>0</v>
      </c>
      <c r="K240" s="23"/>
      <c r="L240" s="135"/>
      <c r="M240" s="135"/>
      <c r="N240" s="135"/>
      <c r="O240" s="23"/>
      <c r="P240" s="19">
        <f t="shared" si="60"/>
        <v>0</v>
      </c>
      <c r="R240" s="5"/>
    </row>
    <row r="241" spans="1:18" s="2" customFormat="1" ht="32.25" hidden="1" customHeight="1" x14ac:dyDescent="0.2">
      <c r="A241" s="43"/>
      <c r="B241" s="36"/>
      <c r="C241" s="44" t="s">
        <v>150</v>
      </c>
      <c r="D241" s="136">
        <f t="shared" si="56"/>
        <v>0</v>
      </c>
      <c r="E241" s="136"/>
      <c r="F241" s="136"/>
      <c r="G241" s="38" t="e">
        <f t="shared" si="58"/>
        <v>#DIV/0!</v>
      </c>
      <c r="H241" s="136"/>
      <c r="I241" s="136">
        <f t="shared" si="59"/>
        <v>0</v>
      </c>
      <c r="J241" s="136">
        <f t="shared" si="59"/>
        <v>0</v>
      </c>
      <c r="K241" s="38" t="e">
        <f t="shared" si="61"/>
        <v>#DIV/0!</v>
      </c>
      <c r="L241" s="136"/>
      <c r="M241" s="136"/>
      <c r="N241" s="136"/>
      <c r="O241" s="38"/>
      <c r="P241" s="29">
        <f t="shared" si="60"/>
        <v>0</v>
      </c>
      <c r="R241" s="5"/>
    </row>
    <row r="242" spans="1:18" s="17" customFormat="1" ht="21.75" customHeight="1" x14ac:dyDescent="0.3">
      <c r="A242" s="42">
        <v>700</v>
      </c>
      <c r="B242" s="25" t="s">
        <v>33</v>
      </c>
      <c r="C242" s="70"/>
      <c r="D242" s="150">
        <f t="shared" si="56"/>
        <v>230414484</v>
      </c>
      <c r="E242" s="150">
        <f>SUM(E243,E258,E273,E304,E288)</f>
        <v>319628815.06999999</v>
      </c>
      <c r="F242" s="150">
        <f>SUM(F243,F258,F273,F304,F288)</f>
        <v>312564351.30000001</v>
      </c>
      <c r="G242" s="158">
        <f t="shared" si="58"/>
        <v>97.789791333909363</v>
      </c>
      <c r="H242" s="150">
        <f>SUM(H243,H258,H273,H304,H288)</f>
        <v>188011579</v>
      </c>
      <c r="I242" s="155">
        <f t="shared" si="59"/>
        <v>268084854</v>
      </c>
      <c r="J242" s="156">
        <f t="shared" si="59"/>
        <v>262067403.28</v>
      </c>
      <c r="K242" s="158">
        <f t="shared" si="61"/>
        <v>97.75539325321229</v>
      </c>
      <c r="L242" s="150">
        <f>SUM(L243,L258,L273,L304,L288)</f>
        <v>42402905</v>
      </c>
      <c r="M242" s="150">
        <f>SUM(M243,M258,M273,M304,M288)</f>
        <v>51543961.07</v>
      </c>
      <c r="N242" s="150">
        <f>SUM(N243,N258,N273,N304,N288)</f>
        <v>50496948.020000003</v>
      </c>
      <c r="O242" s="158">
        <f t="shared" si="62"/>
        <v>97.96869889650489</v>
      </c>
      <c r="P242" s="40">
        <f t="shared" si="60"/>
        <v>89214331.069999993</v>
      </c>
      <c r="R242" s="5"/>
    </row>
    <row r="243" spans="1:18" s="17" customFormat="1" ht="19.5" customHeight="1" x14ac:dyDescent="0.3">
      <c r="A243" s="42"/>
      <c r="B243" s="85">
        <v>70004</v>
      </c>
      <c r="C243" s="115" t="s">
        <v>115</v>
      </c>
      <c r="D243" s="139">
        <f t="shared" si="56"/>
        <v>36647990</v>
      </c>
      <c r="E243" s="139">
        <f>SUM(E244,E253)</f>
        <v>38275462</v>
      </c>
      <c r="F243" s="139">
        <f>SUM(F244,F253)</f>
        <v>37799321.5</v>
      </c>
      <c r="G243" s="54">
        <f t="shared" si="58"/>
        <v>98.756016321893128</v>
      </c>
      <c r="H243" s="139">
        <f>SUM(H244,H253)</f>
        <v>36647990</v>
      </c>
      <c r="I243" s="135">
        <f t="shared" si="59"/>
        <v>38275462</v>
      </c>
      <c r="J243" s="135">
        <f t="shared" si="59"/>
        <v>37799321.5</v>
      </c>
      <c r="K243" s="54">
        <f t="shared" si="61"/>
        <v>98.756016321893128</v>
      </c>
      <c r="L243" s="139"/>
      <c r="M243" s="139"/>
      <c r="N243" s="139"/>
      <c r="O243" s="54"/>
      <c r="P243" s="18">
        <f t="shared" si="60"/>
        <v>1627472</v>
      </c>
      <c r="R243" s="5"/>
    </row>
    <row r="244" spans="1:18" s="2" customFormat="1" ht="12.75" customHeight="1" x14ac:dyDescent="0.2">
      <c r="A244" s="42"/>
      <c r="B244" s="116"/>
      <c r="C244" s="41" t="s">
        <v>110</v>
      </c>
      <c r="D244" s="135">
        <f t="shared" si="56"/>
        <v>36647990</v>
      </c>
      <c r="E244" s="135">
        <f>SUM(E246,E250,E251,E252)</f>
        <v>38060878</v>
      </c>
      <c r="F244" s="135">
        <f>SUM(F246,F250,F251,F252)</f>
        <v>37599839.350000001</v>
      </c>
      <c r="G244" s="23">
        <f t="shared" si="58"/>
        <v>98.788680991542037</v>
      </c>
      <c r="H244" s="135">
        <f>SUM(H246,H250,H251,H252)</f>
        <v>36647990</v>
      </c>
      <c r="I244" s="135">
        <f t="shared" si="59"/>
        <v>38060878</v>
      </c>
      <c r="J244" s="135">
        <f t="shared" si="59"/>
        <v>37599839.350000001</v>
      </c>
      <c r="K244" s="23">
        <f t="shared" si="61"/>
        <v>98.788680991542037</v>
      </c>
      <c r="L244" s="135"/>
      <c r="M244" s="135"/>
      <c r="N244" s="135"/>
      <c r="O244" s="23"/>
      <c r="P244" s="19">
        <f t="shared" si="60"/>
        <v>1412888</v>
      </c>
      <c r="R244" s="5"/>
    </row>
    <row r="245" spans="1:18" s="2" customFormat="1" x14ac:dyDescent="0.2">
      <c r="A245" s="42"/>
      <c r="B245" s="116"/>
      <c r="C245" s="27" t="s">
        <v>22</v>
      </c>
      <c r="D245" s="135"/>
      <c r="E245" s="135"/>
      <c r="F245" s="135"/>
      <c r="G245" s="23"/>
      <c r="H245" s="135"/>
      <c r="I245" s="135"/>
      <c r="J245" s="135"/>
      <c r="K245" s="23"/>
      <c r="L245" s="135"/>
      <c r="M245" s="135"/>
      <c r="N245" s="135"/>
      <c r="O245" s="23"/>
      <c r="P245" s="19">
        <f t="shared" si="60"/>
        <v>0</v>
      </c>
      <c r="R245" s="5"/>
    </row>
    <row r="246" spans="1:18" s="2" customFormat="1" ht="12" customHeight="1" x14ac:dyDescent="0.2">
      <c r="A246" s="42"/>
      <c r="B246" s="116"/>
      <c r="C246" s="22" t="s">
        <v>14</v>
      </c>
      <c r="D246" s="135">
        <f t="shared" si="56"/>
        <v>36517990</v>
      </c>
      <c r="E246" s="135">
        <f>SUM(E248:E249)</f>
        <v>37955933</v>
      </c>
      <c r="F246" s="135">
        <f>SUM(F248:F249)</f>
        <v>37496167.980000004</v>
      </c>
      <c r="G246" s="23">
        <f t="shared" si="58"/>
        <v>98.788687344347466</v>
      </c>
      <c r="H246" s="135">
        <f>SUM(H248:H249)</f>
        <v>36517990</v>
      </c>
      <c r="I246" s="135">
        <f t="shared" si="59"/>
        <v>37955933</v>
      </c>
      <c r="J246" s="135">
        <f t="shared" si="59"/>
        <v>37496167.980000004</v>
      </c>
      <c r="K246" s="23">
        <f t="shared" si="61"/>
        <v>98.788687344347466</v>
      </c>
      <c r="L246" s="135"/>
      <c r="M246" s="135"/>
      <c r="N246" s="135"/>
      <c r="O246" s="23"/>
      <c r="P246" s="19">
        <f t="shared" si="60"/>
        <v>1437943</v>
      </c>
      <c r="R246" s="5"/>
    </row>
    <row r="247" spans="1:18" s="2" customFormat="1" x14ac:dyDescent="0.2">
      <c r="A247" s="42"/>
      <c r="B247" s="116"/>
      <c r="C247" s="27" t="s">
        <v>15</v>
      </c>
      <c r="D247" s="135"/>
      <c r="E247" s="135"/>
      <c r="F247" s="135"/>
      <c r="G247" s="23"/>
      <c r="H247" s="135"/>
      <c r="I247" s="135"/>
      <c r="J247" s="135"/>
      <c r="K247" s="23"/>
      <c r="L247" s="135"/>
      <c r="M247" s="135"/>
      <c r="N247" s="135"/>
      <c r="O247" s="23"/>
      <c r="P247" s="19">
        <f t="shared" si="60"/>
        <v>0</v>
      </c>
      <c r="R247" s="5"/>
    </row>
    <row r="248" spans="1:18" s="2" customFormat="1" ht="12.75" customHeight="1" x14ac:dyDescent="0.2">
      <c r="A248" s="42"/>
      <c r="B248" s="116"/>
      <c r="C248" s="27" t="s">
        <v>19</v>
      </c>
      <c r="D248" s="135">
        <f t="shared" si="56"/>
        <v>33429000</v>
      </c>
      <c r="E248" s="135">
        <v>34729000</v>
      </c>
      <c r="F248" s="135">
        <v>34519088.140000001</v>
      </c>
      <c r="G248" s="23">
        <f t="shared" si="58"/>
        <v>99.395571827579261</v>
      </c>
      <c r="H248" s="135">
        <v>33429000</v>
      </c>
      <c r="I248" s="135">
        <f t="shared" si="59"/>
        <v>34729000</v>
      </c>
      <c r="J248" s="135">
        <f t="shared" si="59"/>
        <v>34519088.140000001</v>
      </c>
      <c r="K248" s="23">
        <f t="shared" si="61"/>
        <v>99.395571827579261</v>
      </c>
      <c r="L248" s="135"/>
      <c r="M248" s="135"/>
      <c r="N248" s="135"/>
      <c r="O248" s="23"/>
      <c r="P248" s="19">
        <f t="shared" si="60"/>
        <v>1300000</v>
      </c>
      <c r="R248" s="5"/>
    </row>
    <row r="249" spans="1:18" s="2" customFormat="1" ht="15" customHeight="1" x14ac:dyDescent="0.2">
      <c r="A249" s="42"/>
      <c r="B249" s="116"/>
      <c r="C249" s="27" t="s">
        <v>18</v>
      </c>
      <c r="D249" s="135">
        <f t="shared" si="56"/>
        <v>3088990</v>
      </c>
      <c r="E249" s="135">
        <v>3226933</v>
      </c>
      <c r="F249" s="135">
        <v>2977079.84</v>
      </c>
      <c r="G249" s="23">
        <f t="shared" si="58"/>
        <v>92.257256038473685</v>
      </c>
      <c r="H249" s="135">
        <v>3088990</v>
      </c>
      <c r="I249" s="135">
        <f t="shared" si="59"/>
        <v>3226933</v>
      </c>
      <c r="J249" s="135">
        <f t="shared" si="59"/>
        <v>2977079.84</v>
      </c>
      <c r="K249" s="23">
        <f t="shared" si="61"/>
        <v>92.257256038473685</v>
      </c>
      <c r="L249" s="135"/>
      <c r="M249" s="135"/>
      <c r="N249" s="135"/>
      <c r="O249" s="23"/>
      <c r="P249" s="19">
        <f t="shared" si="60"/>
        <v>137943</v>
      </c>
      <c r="R249" s="5"/>
    </row>
    <row r="250" spans="1:18" s="2" customFormat="1" ht="20.25" hidden="1" customHeight="1" x14ac:dyDescent="0.2">
      <c r="A250" s="42"/>
      <c r="B250" s="116"/>
      <c r="C250" s="22" t="s">
        <v>16</v>
      </c>
      <c r="D250" s="135">
        <f t="shared" si="56"/>
        <v>0</v>
      </c>
      <c r="E250" s="135"/>
      <c r="F250" s="135"/>
      <c r="G250" s="23" t="e">
        <f t="shared" si="58"/>
        <v>#DIV/0!</v>
      </c>
      <c r="H250" s="135"/>
      <c r="I250" s="135">
        <f t="shared" si="59"/>
        <v>0</v>
      </c>
      <c r="J250" s="135">
        <f t="shared" si="59"/>
        <v>0</v>
      </c>
      <c r="K250" s="23" t="e">
        <f t="shared" si="61"/>
        <v>#DIV/0!</v>
      </c>
      <c r="L250" s="135"/>
      <c r="M250" s="135"/>
      <c r="N250" s="135"/>
      <c r="O250" s="23"/>
      <c r="P250" s="19">
        <f t="shared" si="60"/>
        <v>0</v>
      </c>
      <c r="R250" s="5"/>
    </row>
    <row r="251" spans="1:18" s="2" customFormat="1" ht="15" customHeight="1" x14ac:dyDescent="0.2">
      <c r="A251" s="42"/>
      <c r="B251" s="116"/>
      <c r="C251" s="22" t="s">
        <v>17</v>
      </c>
      <c r="D251" s="135">
        <f t="shared" si="56"/>
        <v>130000</v>
      </c>
      <c r="E251" s="135">
        <v>104945</v>
      </c>
      <c r="F251" s="135">
        <v>103671.37</v>
      </c>
      <c r="G251" s="23">
        <f t="shared" si="58"/>
        <v>98.786383343656198</v>
      </c>
      <c r="H251" s="135">
        <v>130000</v>
      </c>
      <c r="I251" s="135">
        <f t="shared" si="59"/>
        <v>104945</v>
      </c>
      <c r="J251" s="135">
        <f t="shared" si="59"/>
        <v>103671.37</v>
      </c>
      <c r="K251" s="23">
        <f t="shared" si="61"/>
        <v>98.786383343656198</v>
      </c>
      <c r="L251" s="135"/>
      <c r="M251" s="135"/>
      <c r="N251" s="135"/>
      <c r="O251" s="23"/>
      <c r="P251" s="19">
        <f t="shared" si="60"/>
        <v>-25055</v>
      </c>
      <c r="R251" s="5"/>
    </row>
    <row r="252" spans="1:18" s="2" customFormat="1" ht="36" hidden="1" customHeight="1" x14ac:dyDescent="0.2">
      <c r="A252" s="42"/>
      <c r="B252" s="116"/>
      <c r="C252" s="24" t="s">
        <v>149</v>
      </c>
      <c r="D252" s="135">
        <f t="shared" si="56"/>
        <v>0</v>
      </c>
      <c r="E252" s="135"/>
      <c r="F252" s="135"/>
      <c r="G252" s="23" t="e">
        <f t="shared" si="58"/>
        <v>#DIV/0!</v>
      </c>
      <c r="H252" s="135"/>
      <c r="I252" s="135">
        <f t="shared" si="59"/>
        <v>0</v>
      </c>
      <c r="J252" s="135">
        <f t="shared" si="59"/>
        <v>0</v>
      </c>
      <c r="K252" s="23" t="e">
        <f t="shared" si="61"/>
        <v>#DIV/0!</v>
      </c>
      <c r="L252" s="135"/>
      <c r="M252" s="135"/>
      <c r="N252" s="135"/>
      <c r="O252" s="23"/>
      <c r="P252" s="19">
        <f t="shared" si="60"/>
        <v>0</v>
      </c>
      <c r="R252" s="5"/>
    </row>
    <row r="253" spans="1:18" s="2" customFormat="1" ht="12.75" customHeight="1" x14ac:dyDescent="0.2">
      <c r="A253" s="42"/>
      <c r="B253" s="116"/>
      <c r="C253" s="25" t="s">
        <v>111</v>
      </c>
      <c r="D253" s="135"/>
      <c r="E253" s="141">
        <f>SUM(E255)</f>
        <v>214584</v>
      </c>
      <c r="F253" s="135">
        <f>SUM(F255)</f>
        <v>199482.15</v>
      </c>
      <c r="G253" s="23">
        <f>F253/E253*100</f>
        <v>92.962266524997204</v>
      </c>
      <c r="H253" s="135"/>
      <c r="I253" s="135">
        <f t="shared" si="59"/>
        <v>214584</v>
      </c>
      <c r="J253" s="135">
        <f t="shared" si="59"/>
        <v>199482.15</v>
      </c>
      <c r="K253" s="23">
        <f t="shared" si="61"/>
        <v>92.962266524997204</v>
      </c>
      <c r="L253" s="135"/>
      <c r="M253" s="135"/>
      <c r="N253" s="135"/>
      <c r="O253" s="23"/>
      <c r="P253" s="19">
        <f>E254-D253</f>
        <v>0</v>
      </c>
      <c r="R253" s="5"/>
    </row>
    <row r="254" spans="1:18" s="2" customFormat="1" x14ac:dyDescent="0.2">
      <c r="A254" s="42"/>
      <c r="B254" s="116"/>
      <c r="C254" s="26" t="s">
        <v>22</v>
      </c>
      <c r="D254" s="135"/>
      <c r="E254" s="135"/>
      <c r="F254" s="135"/>
      <c r="G254" s="23"/>
      <c r="H254" s="135"/>
      <c r="I254" s="135"/>
      <c r="J254" s="135"/>
      <c r="K254" s="23"/>
      <c r="L254" s="135"/>
      <c r="M254" s="135"/>
      <c r="N254" s="135"/>
      <c r="O254" s="23"/>
      <c r="P254" s="19" t="e">
        <f>#REF!-D254</f>
        <v>#REF!</v>
      </c>
      <c r="R254" s="5"/>
    </row>
    <row r="255" spans="1:18" s="2" customFormat="1" ht="15.75" customHeight="1" x14ac:dyDescent="0.2">
      <c r="A255" s="117"/>
      <c r="B255" s="118"/>
      <c r="C255" s="49" t="s">
        <v>7</v>
      </c>
      <c r="D255" s="140"/>
      <c r="E255" s="140">
        <v>214584</v>
      </c>
      <c r="F255" s="140">
        <v>199482.15</v>
      </c>
      <c r="G255" s="50">
        <f t="shared" si="58"/>
        <v>92.962266524997204</v>
      </c>
      <c r="H255" s="140"/>
      <c r="I255" s="140">
        <f t="shared" si="59"/>
        <v>214584</v>
      </c>
      <c r="J255" s="140">
        <f t="shared" si="59"/>
        <v>199482.15</v>
      </c>
      <c r="K255" s="50">
        <f t="shared" si="61"/>
        <v>92.962266524997204</v>
      </c>
      <c r="L255" s="140"/>
      <c r="M255" s="140"/>
      <c r="N255" s="140"/>
      <c r="O255" s="50"/>
      <c r="P255" s="34">
        <f t="shared" si="60"/>
        <v>214584</v>
      </c>
      <c r="R255" s="5"/>
    </row>
    <row r="256" spans="1:18" s="2" customFormat="1" hidden="1" x14ac:dyDescent="0.2">
      <c r="A256" s="42"/>
      <c r="B256" s="116"/>
      <c r="C256" s="27" t="s">
        <v>15</v>
      </c>
      <c r="D256" s="135"/>
      <c r="E256" s="135"/>
      <c r="F256" s="135"/>
      <c r="G256" s="23"/>
      <c r="H256" s="135"/>
      <c r="I256" s="135">
        <f t="shared" si="59"/>
        <v>0</v>
      </c>
      <c r="J256" s="135">
        <f t="shared" si="59"/>
        <v>0</v>
      </c>
      <c r="K256" s="23"/>
      <c r="L256" s="135"/>
      <c r="M256" s="135"/>
      <c r="N256" s="135"/>
      <c r="O256" s="23"/>
      <c r="P256" s="19">
        <f t="shared" si="60"/>
        <v>0</v>
      </c>
      <c r="R256" s="5"/>
    </row>
    <row r="257" spans="1:18" s="2" customFormat="1" ht="38.25" hidden="1" customHeight="1" x14ac:dyDescent="0.2">
      <c r="A257" s="42"/>
      <c r="B257" s="118"/>
      <c r="C257" s="51" t="s">
        <v>226</v>
      </c>
      <c r="D257" s="140">
        <f t="shared" si="56"/>
        <v>0</v>
      </c>
      <c r="E257" s="140"/>
      <c r="F257" s="140"/>
      <c r="G257" s="50" t="e">
        <f t="shared" si="58"/>
        <v>#DIV/0!</v>
      </c>
      <c r="H257" s="140"/>
      <c r="I257" s="140">
        <f t="shared" si="59"/>
        <v>0</v>
      </c>
      <c r="J257" s="140">
        <f t="shared" si="59"/>
        <v>0</v>
      </c>
      <c r="K257" s="50" t="e">
        <f t="shared" ref="K257" si="63">J257/I257*100</f>
        <v>#DIV/0!</v>
      </c>
      <c r="L257" s="140"/>
      <c r="M257" s="140"/>
      <c r="N257" s="140"/>
      <c r="O257" s="50"/>
      <c r="P257" s="34">
        <f t="shared" si="60"/>
        <v>0</v>
      </c>
      <c r="R257" s="5"/>
    </row>
    <row r="258" spans="1:18" s="17" customFormat="1" ht="19.5" customHeight="1" x14ac:dyDescent="0.3">
      <c r="A258" s="20"/>
      <c r="B258" s="32">
        <v>70005</v>
      </c>
      <c r="C258" s="25" t="s">
        <v>40</v>
      </c>
      <c r="D258" s="135">
        <f t="shared" si="56"/>
        <v>109762911</v>
      </c>
      <c r="E258" s="135">
        <f>SUM(E259,E268)</f>
        <v>158931026.06999999</v>
      </c>
      <c r="F258" s="135">
        <f>SUM(F259,F268)</f>
        <v>154096345.52999997</v>
      </c>
      <c r="G258" s="23">
        <f t="shared" si="58"/>
        <v>96.958000801007458</v>
      </c>
      <c r="H258" s="135">
        <f>SUM(H259,H268)</f>
        <v>67360006</v>
      </c>
      <c r="I258" s="135">
        <f t="shared" si="59"/>
        <v>107387065</v>
      </c>
      <c r="J258" s="135">
        <f t="shared" si="59"/>
        <v>103599397.50999996</v>
      </c>
      <c r="K258" s="23">
        <f t="shared" si="61"/>
        <v>96.472882939858678</v>
      </c>
      <c r="L258" s="135">
        <f>SUM(L259,L268)</f>
        <v>42402905</v>
      </c>
      <c r="M258" s="135">
        <f>SUM(M259,M268)</f>
        <v>51543961.07</v>
      </c>
      <c r="N258" s="135">
        <f>SUM(N259,N268)</f>
        <v>50496948.020000003</v>
      </c>
      <c r="O258" s="23">
        <f>N258/M258*100</f>
        <v>97.96869889650489</v>
      </c>
      <c r="P258" s="31">
        <f t="shared" si="60"/>
        <v>49168115.069999993</v>
      </c>
      <c r="R258" s="5"/>
    </row>
    <row r="259" spans="1:18" s="2" customFormat="1" ht="17.100000000000001" customHeight="1" x14ac:dyDescent="0.2">
      <c r="A259" s="35"/>
      <c r="B259" s="36"/>
      <c r="C259" s="231" t="s">
        <v>110</v>
      </c>
      <c r="D259" s="136">
        <f t="shared" si="56"/>
        <v>51880361</v>
      </c>
      <c r="E259" s="136">
        <f>SUM(E261,E265,E266,E267)</f>
        <v>71391432.070000008</v>
      </c>
      <c r="F259" s="136">
        <f>SUM(F261,F265,F266,F267)</f>
        <v>68469124.949999988</v>
      </c>
      <c r="G259" s="38">
        <f t="shared" si="58"/>
        <v>95.906641686169465</v>
      </c>
      <c r="H259" s="136">
        <f>SUM(H261,H265,H266,H267)</f>
        <v>44027456</v>
      </c>
      <c r="I259" s="136">
        <f t="shared" si="59"/>
        <v>61097509.000000007</v>
      </c>
      <c r="J259" s="136">
        <f t="shared" si="59"/>
        <v>58390727.209999986</v>
      </c>
      <c r="K259" s="38">
        <f t="shared" si="61"/>
        <v>95.569734618804148</v>
      </c>
      <c r="L259" s="136">
        <f>SUM(L261,L265,L266,L267)</f>
        <v>7852905</v>
      </c>
      <c r="M259" s="136">
        <f>SUM(M261,M265,M266,M267)</f>
        <v>10293923.07</v>
      </c>
      <c r="N259" s="136">
        <f>SUM(N261,N265,N266,N267)</f>
        <v>10078397.74</v>
      </c>
      <c r="O259" s="38">
        <f>N259/M259*100</f>
        <v>97.906285790806862</v>
      </c>
      <c r="P259" s="19">
        <f t="shared" si="60"/>
        <v>19511071.070000008</v>
      </c>
      <c r="R259" s="5"/>
    </row>
    <row r="260" spans="1:18" s="2" customFormat="1" x14ac:dyDescent="0.2">
      <c r="A260" s="42"/>
      <c r="B260" s="116"/>
      <c r="C260" s="27" t="s">
        <v>22</v>
      </c>
      <c r="D260" s="135"/>
      <c r="E260" s="135"/>
      <c r="F260" s="135"/>
      <c r="G260" s="23"/>
      <c r="H260" s="135"/>
      <c r="I260" s="135"/>
      <c r="J260" s="135"/>
      <c r="K260" s="23"/>
      <c r="L260" s="135"/>
      <c r="M260" s="135"/>
      <c r="N260" s="135"/>
      <c r="O260" s="23"/>
      <c r="P260" s="19">
        <f t="shared" si="60"/>
        <v>0</v>
      </c>
      <c r="R260" s="5"/>
    </row>
    <row r="261" spans="1:18" s="2" customFormat="1" ht="15.75" customHeight="1" x14ac:dyDescent="0.2">
      <c r="A261" s="42"/>
      <c r="B261" s="116"/>
      <c r="C261" s="22" t="s">
        <v>14</v>
      </c>
      <c r="D261" s="135">
        <f t="shared" si="56"/>
        <v>51877361</v>
      </c>
      <c r="E261" s="135">
        <f>SUM(E263:E264)</f>
        <v>71376594.070000008</v>
      </c>
      <c r="F261" s="135">
        <f>SUM(F263:F264)</f>
        <v>68455246.879999995</v>
      </c>
      <c r="G261" s="23">
        <f t="shared" si="58"/>
        <v>95.907135626091929</v>
      </c>
      <c r="H261" s="135">
        <f>SUM(H263:H264)</f>
        <v>44024456</v>
      </c>
      <c r="I261" s="135">
        <f t="shared" si="59"/>
        <v>61082671.000000007</v>
      </c>
      <c r="J261" s="135">
        <f t="shared" si="59"/>
        <v>58376849.139999993</v>
      </c>
      <c r="K261" s="23">
        <f t="shared" si="61"/>
        <v>95.570229959328373</v>
      </c>
      <c r="L261" s="135">
        <f>SUM(L263:L264)</f>
        <v>7852905</v>
      </c>
      <c r="M261" s="135">
        <f>SUM(M263:M264)</f>
        <v>10293923.07</v>
      </c>
      <c r="N261" s="135">
        <f>SUM(N263:N264)</f>
        <v>10078397.74</v>
      </c>
      <c r="O261" s="23">
        <f>N261/M261*100</f>
        <v>97.906285790806862</v>
      </c>
      <c r="P261" s="19">
        <f t="shared" si="60"/>
        <v>19499233.070000008</v>
      </c>
      <c r="R261" s="5"/>
    </row>
    <row r="262" spans="1:18" s="2" customFormat="1" ht="15" customHeight="1" x14ac:dyDescent="0.2">
      <c r="A262" s="42"/>
      <c r="B262" s="116"/>
      <c r="C262" s="27" t="s">
        <v>15</v>
      </c>
      <c r="D262" s="135"/>
      <c r="E262" s="135"/>
      <c r="F262" s="135"/>
      <c r="G262" s="23"/>
      <c r="H262" s="135"/>
      <c r="I262" s="135"/>
      <c r="J262" s="135"/>
      <c r="K262" s="23"/>
      <c r="L262" s="135"/>
      <c r="M262" s="135"/>
      <c r="N262" s="135"/>
      <c r="O262" s="23"/>
      <c r="P262" s="19">
        <f t="shared" si="60"/>
        <v>0</v>
      </c>
      <c r="R262" s="5"/>
    </row>
    <row r="263" spans="1:18" s="2" customFormat="1" ht="10.5" customHeight="1" x14ac:dyDescent="0.2">
      <c r="A263" s="42"/>
      <c r="B263" s="116"/>
      <c r="C263" s="27" t="s">
        <v>19</v>
      </c>
      <c r="D263" s="135">
        <f t="shared" ref="D263:D356" si="64">H263+L263</f>
        <v>4993520</v>
      </c>
      <c r="E263" s="135">
        <v>6203937.6900000004</v>
      </c>
      <c r="F263" s="135">
        <v>6181572.7300000004</v>
      </c>
      <c r="G263" s="23">
        <f t="shared" si="58"/>
        <v>99.639503793920284</v>
      </c>
      <c r="H263" s="135">
        <v>361520</v>
      </c>
      <c r="I263" s="135">
        <f t="shared" si="59"/>
        <v>355120</v>
      </c>
      <c r="J263" s="135">
        <f t="shared" si="59"/>
        <v>332755.04000000004</v>
      </c>
      <c r="K263" s="23">
        <f t="shared" si="61"/>
        <v>93.702140121649037</v>
      </c>
      <c r="L263" s="135">
        <v>4632000</v>
      </c>
      <c r="M263" s="135">
        <v>5848817.6900000004</v>
      </c>
      <c r="N263" s="135">
        <v>5848817.6900000004</v>
      </c>
      <c r="O263" s="23">
        <f t="shared" ref="O263" si="65">N263/M263*100</f>
        <v>100</v>
      </c>
      <c r="P263" s="19">
        <f t="shared" si="60"/>
        <v>1210417.6900000004</v>
      </c>
      <c r="R263" s="5"/>
    </row>
    <row r="264" spans="1:18" s="2" customFormat="1" ht="12.75" customHeight="1" x14ac:dyDescent="0.2">
      <c r="A264" s="42"/>
      <c r="B264" s="116"/>
      <c r="C264" s="27" t="s">
        <v>18</v>
      </c>
      <c r="D264" s="135">
        <f t="shared" si="64"/>
        <v>46883841</v>
      </c>
      <c r="E264" s="135">
        <v>65172656.380000003</v>
      </c>
      <c r="F264" s="135">
        <v>62273674.149999999</v>
      </c>
      <c r="G264" s="23">
        <f t="shared" si="58"/>
        <v>95.551842765013291</v>
      </c>
      <c r="H264" s="135">
        <v>43662936</v>
      </c>
      <c r="I264" s="135">
        <f t="shared" si="59"/>
        <v>60727551</v>
      </c>
      <c r="J264" s="135">
        <f t="shared" si="59"/>
        <v>58044094.100000001</v>
      </c>
      <c r="K264" s="23">
        <f t="shared" si="61"/>
        <v>95.581154095939098</v>
      </c>
      <c r="L264" s="135">
        <v>3220905</v>
      </c>
      <c r="M264" s="135">
        <v>4445105.38</v>
      </c>
      <c r="N264" s="135">
        <v>4229580.05</v>
      </c>
      <c r="O264" s="23">
        <f>N264/M264*100</f>
        <v>95.151401112564855</v>
      </c>
      <c r="P264" s="19">
        <f t="shared" si="60"/>
        <v>18288815.380000003</v>
      </c>
      <c r="R264" s="5"/>
    </row>
    <row r="265" spans="1:18" s="2" customFormat="1" ht="15" hidden="1" customHeight="1" x14ac:dyDescent="0.2">
      <c r="A265" s="42"/>
      <c r="B265" s="116"/>
      <c r="C265" s="22" t="s">
        <v>16</v>
      </c>
      <c r="D265" s="135">
        <f t="shared" si="64"/>
        <v>0</v>
      </c>
      <c r="E265" s="135"/>
      <c r="F265" s="135"/>
      <c r="G265" s="23" t="e">
        <f t="shared" si="58"/>
        <v>#DIV/0!</v>
      </c>
      <c r="H265" s="135"/>
      <c r="I265" s="135">
        <f t="shared" si="59"/>
        <v>0</v>
      </c>
      <c r="J265" s="135">
        <f t="shared" si="59"/>
        <v>0</v>
      </c>
      <c r="K265" s="23" t="e">
        <f t="shared" si="61"/>
        <v>#DIV/0!</v>
      </c>
      <c r="L265" s="135"/>
      <c r="M265" s="135"/>
      <c r="N265" s="135"/>
      <c r="O265" s="23" t="e">
        <f>N265/M265*100</f>
        <v>#DIV/0!</v>
      </c>
      <c r="P265" s="19">
        <f t="shared" si="60"/>
        <v>0</v>
      </c>
      <c r="R265" s="5"/>
    </row>
    <row r="266" spans="1:18" s="2" customFormat="1" ht="15" customHeight="1" x14ac:dyDescent="0.2">
      <c r="A266" s="42"/>
      <c r="B266" s="116"/>
      <c r="C266" s="22" t="s">
        <v>17</v>
      </c>
      <c r="D266" s="135">
        <f t="shared" si="64"/>
        <v>3000</v>
      </c>
      <c r="E266" s="135">
        <v>3000</v>
      </c>
      <c r="F266" s="135">
        <v>3000</v>
      </c>
      <c r="G266" s="23">
        <f t="shared" si="58"/>
        <v>100</v>
      </c>
      <c r="H266" s="135">
        <v>3000</v>
      </c>
      <c r="I266" s="135">
        <f t="shared" si="59"/>
        <v>3000</v>
      </c>
      <c r="J266" s="135">
        <f t="shared" si="59"/>
        <v>3000</v>
      </c>
      <c r="K266" s="23">
        <f t="shared" si="61"/>
        <v>100</v>
      </c>
      <c r="L266" s="135"/>
      <c r="M266" s="135"/>
      <c r="N266" s="135"/>
      <c r="O266" s="23"/>
      <c r="P266" s="19">
        <f t="shared" si="60"/>
        <v>0</v>
      </c>
      <c r="R266" s="5"/>
    </row>
    <row r="267" spans="1:18" s="2" customFormat="1" ht="39" customHeight="1" x14ac:dyDescent="0.2">
      <c r="A267" s="42"/>
      <c r="B267" s="116"/>
      <c r="C267" s="24" t="s">
        <v>149</v>
      </c>
      <c r="D267" s="135"/>
      <c r="E267" s="135">
        <v>11838</v>
      </c>
      <c r="F267" s="135">
        <v>10878.07</v>
      </c>
      <c r="G267" s="23">
        <f t="shared" si="58"/>
        <v>91.89111336374387</v>
      </c>
      <c r="H267" s="135"/>
      <c r="I267" s="135">
        <f t="shared" si="59"/>
        <v>11838</v>
      </c>
      <c r="J267" s="135">
        <f t="shared" si="59"/>
        <v>10878.07</v>
      </c>
      <c r="K267" s="23">
        <f t="shared" si="61"/>
        <v>91.89111336374387</v>
      </c>
      <c r="L267" s="135"/>
      <c r="M267" s="135"/>
      <c r="N267" s="135"/>
      <c r="O267" s="23"/>
      <c r="P267" s="19">
        <f t="shared" si="60"/>
        <v>11838</v>
      </c>
      <c r="R267" s="5"/>
    </row>
    <row r="268" spans="1:18" s="2" customFormat="1" ht="17.25" customHeight="1" x14ac:dyDescent="0.2">
      <c r="A268" s="42"/>
      <c r="B268" s="116"/>
      <c r="C268" s="25" t="s">
        <v>111</v>
      </c>
      <c r="D268" s="135">
        <f t="shared" si="64"/>
        <v>57882550</v>
      </c>
      <c r="E268" s="135">
        <f>SUM(E270)</f>
        <v>87539594</v>
      </c>
      <c r="F268" s="135">
        <f>SUM(F270)</f>
        <v>85627220.579999998</v>
      </c>
      <c r="G268" s="23">
        <f t="shared" si="58"/>
        <v>97.815418906329398</v>
      </c>
      <c r="H268" s="135">
        <f>SUM(H270)</f>
        <v>23332550</v>
      </c>
      <c r="I268" s="135">
        <f t="shared" si="59"/>
        <v>46289556</v>
      </c>
      <c r="J268" s="135">
        <f t="shared" si="59"/>
        <v>45208670.299999997</v>
      </c>
      <c r="K268" s="23">
        <f t="shared" si="61"/>
        <v>97.664946926689026</v>
      </c>
      <c r="L268" s="135">
        <f>SUM(L270)</f>
        <v>34550000</v>
      </c>
      <c r="M268" s="135">
        <f>SUM(M270)</f>
        <v>41250038</v>
      </c>
      <c r="N268" s="135">
        <f>SUM(N270)</f>
        <v>40418550.280000001</v>
      </c>
      <c r="O268" s="23">
        <f>N268/M268*100</f>
        <v>97.984274050850573</v>
      </c>
      <c r="P268" s="19">
        <f t="shared" si="60"/>
        <v>29657044</v>
      </c>
      <c r="R268" s="5"/>
    </row>
    <row r="269" spans="1:18" s="2" customFormat="1" x14ac:dyDescent="0.2">
      <c r="A269" s="42"/>
      <c r="B269" s="116"/>
      <c r="C269" s="26" t="s">
        <v>22</v>
      </c>
      <c r="D269" s="135"/>
      <c r="E269" s="135"/>
      <c r="F269" s="135"/>
      <c r="G269" s="23"/>
      <c r="H269" s="135"/>
      <c r="I269" s="135"/>
      <c r="J269" s="135"/>
      <c r="K269" s="23"/>
      <c r="L269" s="135"/>
      <c r="M269" s="135"/>
      <c r="N269" s="135"/>
      <c r="O269" s="23"/>
      <c r="P269" s="19">
        <f t="shared" si="60"/>
        <v>0</v>
      </c>
      <c r="R269" s="5"/>
    </row>
    <row r="270" spans="1:18" s="2" customFormat="1" ht="15" customHeight="1" x14ac:dyDescent="0.2">
      <c r="A270" s="42"/>
      <c r="B270" s="116"/>
      <c r="C270" s="22" t="s">
        <v>7</v>
      </c>
      <c r="D270" s="135">
        <f t="shared" si="64"/>
        <v>57882550</v>
      </c>
      <c r="E270" s="135">
        <f>84606677+2932917</f>
        <v>87539594</v>
      </c>
      <c r="F270" s="135">
        <v>85627220.579999998</v>
      </c>
      <c r="G270" s="23">
        <f t="shared" si="58"/>
        <v>97.815418906329398</v>
      </c>
      <c r="H270" s="135">
        <v>23332550</v>
      </c>
      <c r="I270" s="135">
        <f t="shared" si="59"/>
        <v>46289556</v>
      </c>
      <c r="J270" s="135">
        <f t="shared" si="59"/>
        <v>45208670.299999997</v>
      </c>
      <c r="K270" s="23">
        <f t="shared" si="61"/>
        <v>97.664946926689026</v>
      </c>
      <c r="L270" s="135">
        <v>34550000</v>
      </c>
      <c r="M270" s="135">
        <v>41250038</v>
      </c>
      <c r="N270" s="135">
        <v>40418550.280000001</v>
      </c>
      <c r="O270" s="23">
        <f>N270/M270*100</f>
        <v>97.984274050850573</v>
      </c>
      <c r="P270" s="34">
        <f t="shared" si="60"/>
        <v>29657044</v>
      </c>
      <c r="R270" s="5"/>
    </row>
    <row r="271" spans="1:18" s="2" customFormat="1" x14ac:dyDescent="0.2">
      <c r="A271" s="42"/>
      <c r="B271" s="116"/>
      <c r="C271" s="27" t="s">
        <v>15</v>
      </c>
      <c r="D271" s="135"/>
      <c r="E271" s="135"/>
      <c r="F271" s="135"/>
      <c r="G271" s="23"/>
      <c r="H271" s="135"/>
      <c r="I271" s="135"/>
      <c r="J271" s="135"/>
      <c r="K271" s="23"/>
      <c r="L271" s="135"/>
      <c r="M271" s="135"/>
      <c r="N271" s="135"/>
      <c r="O271" s="23"/>
      <c r="P271" s="19">
        <f t="shared" si="60"/>
        <v>0</v>
      </c>
      <c r="R271" s="5"/>
    </row>
    <row r="272" spans="1:18" s="2" customFormat="1" ht="39" customHeight="1" x14ac:dyDescent="0.2">
      <c r="A272" s="42"/>
      <c r="B272" s="118"/>
      <c r="C272" s="53" t="s">
        <v>226</v>
      </c>
      <c r="D272" s="140">
        <f t="shared" si="64"/>
        <v>792550</v>
      </c>
      <c r="E272" s="140">
        <v>2932917</v>
      </c>
      <c r="F272" s="140">
        <f>1801229.02+707202.19</f>
        <v>2508431.21</v>
      </c>
      <c r="G272" s="50">
        <f t="shared" si="58"/>
        <v>85.526839320717215</v>
      </c>
      <c r="H272" s="140">
        <v>792550</v>
      </c>
      <c r="I272" s="140">
        <f t="shared" si="59"/>
        <v>2932917</v>
      </c>
      <c r="J272" s="140">
        <f t="shared" si="59"/>
        <v>2508431.21</v>
      </c>
      <c r="K272" s="50">
        <f t="shared" si="61"/>
        <v>85.526839320717215</v>
      </c>
      <c r="L272" s="140"/>
      <c r="M272" s="140"/>
      <c r="N272" s="140"/>
      <c r="O272" s="50"/>
      <c r="P272" s="34">
        <f t="shared" si="60"/>
        <v>2140367</v>
      </c>
      <c r="R272" s="5"/>
    </row>
    <row r="273" spans="1:18" s="17" customFormat="1" ht="15.75" customHeight="1" x14ac:dyDescent="0.3">
      <c r="A273" s="20"/>
      <c r="B273" s="32">
        <v>70007</v>
      </c>
      <c r="C273" s="25" t="s">
        <v>231</v>
      </c>
      <c r="D273" s="135">
        <f t="shared" ref="D273:D274" si="66">H273+L273</f>
        <v>81419783</v>
      </c>
      <c r="E273" s="135">
        <f>SUM(E274,E283)</f>
        <v>117707694</v>
      </c>
      <c r="F273" s="135">
        <f>SUM(F274,F283)</f>
        <v>116557753.8</v>
      </c>
      <c r="G273" s="23">
        <f t="shared" ref="G273:G274" si="67">F273/E273*100</f>
        <v>99.0230543468127</v>
      </c>
      <c r="H273" s="135">
        <f>SUM(H274,H283)</f>
        <v>81419783</v>
      </c>
      <c r="I273" s="135">
        <f t="shared" si="59"/>
        <v>117707694</v>
      </c>
      <c r="J273" s="135">
        <f t="shared" si="59"/>
        <v>116557753.8</v>
      </c>
      <c r="K273" s="23">
        <f t="shared" ref="K273:K274" si="68">J273/I273*100</f>
        <v>99.0230543468127</v>
      </c>
      <c r="L273" s="135"/>
      <c r="M273" s="135"/>
      <c r="N273" s="135"/>
      <c r="O273" s="23"/>
      <c r="P273" s="31">
        <f t="shared" ref="P273:P287" si="69">E273-D273</f>
        <v>36287911</v>
      </c>
      <c r="R273" s="5"/>
    </row>
    <row r="274" spans="1:18" s="2" customFormat="1" ht="12" customHeight="1" x14ac:dyDescent="0.2">
      <c r="A274" s="20"/>
      <c r="B274" s="45"/>
      <c r="C274" s="41" t="s">
        <v>110</v>
      </c>
      <c r="D274" s="135">
        <f t="shared" si="66"/>
        <v>80669783</v>
      </c>
      <c r="E274" s="135">
        <f>SUM(E276,E280,E281,E282)</f>
        <v>114228709</v>
      </c>
      <c r="F274" s="135">
        <f>SUM(F276,F280,F281,F282)</f>
        <v>113148203.13</v>
      </c>
      <c r="G274" s="23">
        <f t="shared" si="67"/>
        <v>99.054085545167098</v>
      </c>
      <c r="H274" s="135">
        <f>SUM(H276,H280,H281,H282)</f>
        <v>80669783</v>
      </c>
      <c r="I274" s="135">
        <f t="shared" si="59"/>
        <v>114228709</v>
      </c>
      <c r="J274" s="135">
        <f t="shared" si="59"/>
        <v>113148203.13</v>
      </c>
      <c r="K274" s="23">
        <f t="shared" si="68"/>
        <v>99.054085545167098</v>
      </c>
      <c r="L274" s="135"/>
      <c r="M274" s="135"/>
      <c r="N274" s="135"/>
      <c r="O274" s="23"/>
      <c r="P274" s="19">
        <f t="shared" si="69"/>
        <v>33558926</v>
      </c>
      <c r="R274" s="5"/>
    </row>
    <row r="275" spans="1:18" s="2" customFormat="1" ht="12" customHeight="1" x14ac:dyDescent="0.2">
      <c r="A275" s="20"/>
      <c r="B275" s="45"/>
      <c r="C275" s="27" t="s">
        <v>22</v>
      </c>
      <c r="D275" s="135"/>
      <c r="E275" s="135"/>
      <c r="F275" s="135"/>
      <c r="G275" s="23"/>
      <c r="H275" s="135"/>
      <c r="I275" s="135"/>
      <c r="J275" s="135"/>
      <c r="K275" s="23"/>
      <c r="L275" s="135"/>
      <c r="M275" s="135"/>
      <c r="N275" s="135"/>
      <c r="O275" s="23"/>
      <c r="P275" s="19">
        <f t="shared" si="69"/>
        <v>0</v>
      </c>
      <c r="R275" s="5"/>
    </row>
    <row r="276" spans="1:18" s="2" customFormat="1" ht="15" customHeight="1" x14ac:dyDescent="0.2">
      <c r="A276" s="20"/>
      <c r="B276" s="45"/>
      <c r="C276" s="22" t="s">
        <v>14</v>
      </c>
      <c r="D276" s="135">
        <f t="shared" ref="D276" si="70">H276+L276</f>
        <v>80669783</v>
      </c>
      <c r="E276" s="135">
        <f>SUM(E278:E279)</f>
        <v>114228709</v>
      </c>
      <c r="F276" s="135">
        <f>SUM(F278:F279)</f>
        <v>113148203.13</v>
      </c>
      <c r="G276" s="23">
        <f t="shared" ref="G276" si="71">F276/E276*100</f>
        <v>99.054085545167098</v>
      </c>
      <c r="H276" s="135">
        <f>SUM(H278:H279)</f>
        <v>80669783</v>
      </c>
      <c r="I276" s="135">
        <f t="shared" si="59"/>
        <v>114228709</v>
      </c>
      <c r="J276" s="135">
        <f t="shared" si="59"/>
        <v>113148203.13</v>
      </c>
      <c r="K276" s="23">
        <f t="shared" ref="K276" si="72">J276/I276*100</f>
        <v>99.054085545167098</v>
      </c>
      <c r="L276" s="135"/>
      <c r="M276" s="135"/>
      <c r="N276" s="135"/>
      <c r="O276" s="23"/>
      <c r="P276" s="19">
        <f t="shared" si="69"/>
        <v>33558926</v>
      </c>
      <c r="R276" s="5"/>
    </row>
    <row r="277" spans="1:18" s="2" customFormat="1" x14ac:dyDescent="0.2">
      <c r="A277" s="20"/>
      <c r="B277" s="45"/>
      <c r="C277" s="27" t="s">
        <v>15</v>
      </c>
      <c r="D277" s="135"/>
      <c r="E277" s="135"/>
      <c r="F277" s="135"/>
      <c r="G277" s="23"/>
      <c r="H277" s="135"/>
      <c r="I277" s="135"/>
      <c r="J277" s="135"/>
      <c r="K277" s="23"/>
      <c r="L277" s="135"/>
      <c r="M277" s="135"/>
      <c r="N277" s="135"/>
      <c r="O277" s="23"/>
      <c r="P277" s="19">
        <f t="shared" si="69"/>
        <v>0</v>
      </c>
      <c r="R277" s="5"/>
    </row>
    <row r="278" spans="1:18" s="2" customFormat="1" ht="14.25" hidden="1" customHeight="1" x14ac:dyDescent="0.2">
      <c r="A278" s="20"/>
      <c r="B278" s="45"/>
      <c r="C278" s="27" t="s">
        <v>19</v>
      </c>
      <c r="D278" s="135">
        <f t="shared" ref="D278:D283" si="73">H278+L278</f>
        <v>0</v>
      </c>
      <c r="E278" s="135"/>
      <c r="F278" s="135"/>
      <c r="G278" s="23"/>
      <c r="H278" s="135"/>
      <c r="I278" s="135">
        <f t="shared" si="59"/>
        <v>0</v>
      </c>
      <c r="J278" s="135">
        <f t="shared" si="59"/>
        <v>0</v>
      </c>
      <c r="K278" s="23"/>
      <c r="L278" s="135"/>
      <c r="M278" s="135"/>
      <c r="N278" s="135"/>
      <c r="O278" s="23"/>
      <c r="P278" s="19">
        <f t="shared" si="69"/>
        <v>0</v>
      </c>
      <c r="R278" s="5"/>
    </row>
    <row r="279" spans="1:18" s="2" customFormat="1" ht="12.75" customHeight="1" x14ac:dyDescent="0.2">
      <c r="A279" s="20"/>
      <c r="B279" s="45"/>
      <c r="C279" s="27" t="s">
        <v>18</v>
      </c>
      <c r="D279" s="135">
        <f t="shared" si="73"/>
        <v>80669783</v>
      </c>
      <c r="E279" s="135">
        <v>114228709</v>
      </c>
      <c r="F279" s="135">
        <v>113148203.13</v>
      </c>
      <c r="G279" s="23">
        <f t="shared" ref="G279:G283" si="74">F279/E279*100</f>
        <v>99.054085545167098</v>
      </c>
      <c r="H279" s="135">
        <v>80669783</v>
      </c>
      <c r="I279" s="135">
        <f t="shared" si="59"/>
        <v>114228709</v>
      </c>
      <c r="J279" s="135">
        <f t="shared" si="59"/>
        <v>113148203.13</v>
      </c>
      <c r="K279" s="23">
        <f t="shared" ref="K279:K283" si="75">J279/I279*100</f>
        <v>99.054085545167098</v>
      </c>
      <c r="L279" s="135"/>
      <c r="M279" s="135"/>
      <c r="N279" s="135"/>
      <c r="O279" s="23"/>
      <c r="P279" s="19">
        <f t="shared" si="69"/>
        <v>33558926</v>
      </c>
      <c r="R279" s="5"/>
    </row>
    <row r="280" spans="1:18" s="2" customFormat="1" ht="15" hidden="1" customHeight="1" x14ac:dyDescent="0.2">
      <c r="A280" s="20"/>
      <c r="B280" s="45"/>
      <c r="C280" s="22" t="s">
        <v>16</v>
      </c>
      <c r="D280" s="135">
        <f t="shared" si="73"/>
        <v>0</v>
      </c>
      <c r="E280" s="135"/>
      <c r="F280" s="135"/>
      <c r="G280" s="23" t="e">
        <f t="shared" si="74"/>
        <v>#DIV/0!</v>
      </c>
      <c r="H280" s="135"/>
      <c r="I280" s="135">
        <f t="shared" si="59"/>
        <v>0</v>
      </c>
      <c r="J280" s="135">
        <f t="shared" si="59"/>
        <v>0</v>
      </c>
      <c r="K280" s="23" t="e">
        <f t="shared" si="75"/>
        <v>#DIV/0!</v>
      </c>
      <c r="L280" s="135"/>
      <c r="M280" s="135"/>
      <c r="N280" s="135"/>
      <c r="O280" s="23"/>
      <c r="P280" s="19">
        <f t="shared" si="69"/>
        <v>0</v>
      </c>
      <c r="R280" s="5"/>
    </row>
    <row r="281" spans="1:18" s="2" customFormat="1" ht="15" hidden="1" customHeight="1" x14ac:dyDescent="0.2">
      <c r="A281" s="20"/>
      <c r="B281" s="45"/>
      <c r="C281" s="22" t="s">
        <v>17</v>
      </c>
      <c r="D281" s="135">
        <f t="shared" si="73"/>
        <v>0</v>
      </c>
      <c r="E281" s="135"/>
      <c r="F281" s="135"/>
      <c r="G281" s="23" t="e">
        <f t="shared" si="74"/>
        <v>#DIV/0!</v>
      </c>
      <c r="H281" s="135"/>
      <c r="I281" s="135">
        <f t="shared" si="59"/>
        <v>0</v>
      </c>
      <c r="J281" s="135">
        <f t="shared" si="59"/>
        <v>0</v>
      </c>
      <c r="K281" s="23" t="e">
        <f t="shared" si="75"/>
        <v>#DIV/0!</v>
      </c>
      <c r="L281" s="135"/>
      <c r="M281" s="135"/>
      <c r="N281" s="135"/>
      <c r="O281" s="23"/>
      <c r="P281" s="19">
        <f t="shared" si="69"/>
        <v>0</v>
      </c>
      <c r="R281" s="5"/>
    </row>
    <row r="282" spans="1:18" s="2" customFormat="1" ht="39" hidden="1" customHeight="1" x14ac:dyDescent="0.2">
      <c r="A282" s="20"/>
      <c r="B282" s="45"/>
      <c r="C282" s="24" t="s">
        <v>149</v>
      </c>
      <c r="D282" s="135">
        <f t="shared" si="73"/>
        <v>0</v>
      </c>
      <c r="E282" s="135"/>
      <c r="F282" s="135"/>
      <c r="G282" s="23" t="e">
        <f t="shared" si="74"/>
        <v>#DIV/0!</v>
      </c>
      <c r="H282" s="135"/>
      <c r="I282" s="135">
        <f t="shared" ref="I282:J345" si="76">E282-M282</f>
        <v>0</v>
      </c>
      <c r="J282" s="135">
        <f t="shared" si="76"/>
        <v>0</v>
      </c>
      <c r="K282" s="23" t="e">
        <f t="shared" si="75"/>
        <v>#DIV/0!</v>
      </c>
      <c r="L282" s="135"/>
      <c r="M282" s="135"/>
      <c r="N282" s="135"/>
      <c r="O282" s="23"/>
      <c r="P282" s="19">
        <f t="shared" si="69"/>
        <v>0</v>
      </c>
      <c r="R282" s="5"/>
    </row>
    <row r="283" spans="1:18" s="2" customFormat="1" ht="15" customHeight="1" x14ac:dyDescent="0.2">
      <c r="A283" s="20"/>
      <c r="B283" s="45"/>
      <c r="C283" s="25" t="s">
        <v>111</v>
      </c>
      <c r="D283" s="135">
        <f t="shared" si="73"/>
        <v>750000</v>
      </c>
      <c r="E283" s="135">
        <f>SUM(E285)</f>
        <v>3478985</v>
      </c>
      <c r="F283" s="135">
        <f>SUM(F285)</f>
        <v>3409550.67</v>
      </c>
      <c r="G283" s="23">
        <f t="shared" si="74"/>
        <v>98.004178517584876</v>
      </c>
      <c r="H283" s="135">
        <f>SUM(H285)</f>
        <v>750000</v>
      </c>
      <c r="I283" s="135">
        <f t="shared" si="76"/>
        <v>3478985</v>
      </c>
      <c r="J283" s="135">
        <f t="shared" si="76"/>
        <v>3409550.67</v>
      </c>
      <c r="K283" s="23">
        <f t="shared" si="75"/>
        <v>98.004178517584876</v>
      </c>
      <c r="L283" s="135"/>
      <c r="M283" s="135"/>
      <c r="N283" s="135"/>
      <c r="O283" s="23"/>
      <c r="P283" s="19">
        <f t="shared" si="69"/>
        <v>2728985</v>
      </c>
      <c r="R283" s="5"/>
    </row>
    <row r="284" spans="1:18" s="2" customFormat="1" ht="12" customHeight="1" x14ac:dyDescent="0.2">
      <c r="A284" s="20"/>
      <c r="B284" s="45"/>
      <c r="C284" s="26" t="s">
        <v>22</v>
      </c>
      <c r="D284" s="135"/>
      <c r="E284" s="135"/>
      <c r="F284" s="135"/>
      <c r="G284" s="23"/>
      <c r="H284" s="135"/>
      <c r="I284" s="135"/>
      <c r="J284" s="135"/>
      <c r="K284" s="23"/>
      <c r="L284" s="135"/>
      <c r="M284" s="135"/>
      <c r="N284" s="135"/>
      <c r="O284" s="23"/>
      <c r="P284" s="19">
        <f t="shared" si="69"/>
        <v>0</v>
      </c>
      <c r="R284" s="5"/>
    </row>
    <row r="285" spans="1:18" s="2" customFormat="1" ht="12.75" customHeight="1" x14ac:dyDescent="0.2">
      <c r="A285" s="20"/>
      <c r="B285" s="112"/>
      <c r="C285" s="49" t="s">
        <v>7</v>
      </c>
      <c r="D285" s="140">
        <f t="shared" ref="D285:D287" si="77">H285+L285</f>
        <v>750000</v>
      </c>
      <c r="E285" s="140">
        <v>3478985</v>
      </c>
      <c r="F285" s="140">
        <v>3409550.67</v>
      </c>
      <c r="G285" s="50">
        <f t="shared" ref="G285:G289" si="78">F285/E285*100</f>
        <v>98.004178517584876</v>
      </c>
      <c r="H285" s="140">
        <v>750000</v>
      </c>
      <c r="I285" s="140">
        <f t="shared" si="76"/>
        <v>3478985</v>
      </c>
      <c r="J285" s="140">
        <f t="shared" si="76"/>
        <v>3409550.67</v>
      </c>
      <c r="K285" s="50">
        <f t="shared" ref="K285:K289" si="79">J285/I285*100</f>
        <v>98.004178517584876</v>
      </c>
      <c r="L285" s="140"/>
      <c r="M285" s="140"/>
      <c r="N285" s="140"/>
      <c r="O285" s="50"/>
      <c r="P285" s="29">
        <f t="shared" si="69"/>
        <v>2728985</v>
      </c>
      <c r="R285" s="5"/>
    </row>
    <row r="286" spans="1:18" s="2" customFormat="1" hidden="1" x14ac:dyDescent="0.2">
      <c r="A286" s="20"/>
      <c r="B286" s="45"/>
      <c r="C286" s="27" t="s">
        <v>15</v>
      </c>
      <c r="D286" s="135">
        <f t="shared" si="77"/>
        <v>0</v>
      </c>
      <c r="E286" s="135"/>
      <c r="F286" s="135"/>
      <c r="G286" s="23" t="e">
        <f t="shared" si="78"/>
        <v>#DIV/0!</v>
      </c>
      <c r="H286" s="135"/>
      <c r="I286" s="135">
        <f t="shared" si="76"/>
        <v>0</v>
      </c>
      <c r="J286" s="135">
        <f t="shared" si="76"/>
        <v>0</v>
      </c>
      <c r="K286" s="23" t="e">
        <f t="shared" si="79"/>
        <v>#DIV/0!</v>
      </c>
      <c r="L286" s="135"/>
      <c r="M286" s="135"/>
      <c r="N286" s="135"/>
      <c r="O286" s="23" t="e">
        <f>N286/M286*100</f>
        <v>#DIV/0!</v>
      </c>
      <c r="P286" s="19">
        <f t="shared" si="69"/>
        <v>0</v>
      </c>
      <c r="R286" s="5"/>
    </row>
    <row r="287" spans="1:18" s="2" customFormat="1" ht="39" hidden="1" customHeight="1" x14ac:dyDescent="0.2">
      <c r="A287" s="20"/>
      <c r="B287" s="112"/>
      <c r="C287" s="51" t="s">
        <v>150</v>
      </c>
      <c r="D287" s="140">
        <f t="shared" si="77"/>
        <v>0</v>
      </c>
      <c r="E287" s="140"/>
      <c r="F287" s="140"/>
      <c r="G287" s="50" t="e">
        <f t="shared" si="78"/>
        <v>#DIV/0!</v>
      </c>
      <c r="H287" s="140"/>
      <c r="I287" s="140">
        <f t="shared" si="76"/>
        <v>0</v>
      </c>
      <c r="J287" s="140">
        <f t="shared" si="76"/>
        <v>0</v>
      </c>
      <c r="K287" s="50" t="e">
        <f t="shared" si="79"/>
        <v>#DIV/0!</v>
      </c>
      <c r="L287" s="140"/>
      <c r="M287" s="140"/>
      <c r="N287" s="140"/>
      <c r="O287" s="50" t="e">
        <f>N287/M287*100</f>
        <v>#DIV/0!</v>
      </c>
      <c r="P287" s="29">
        <f t="shared" si="69"/>
        <v>0</v>
      </c>
      <c r="R287" s="5"/>
    </row>
    <row r="288" spans="1:18" s="17" customFormat="1" ht="15.75" customHeight="1" x14ac:dyDescent="0.3">
      <c r="A288" s="20"/>
      <c r="B288" s="32">
        <v>70021</v>
      </c>
      <c r="C288" s="25" t="s">
        <v>238</v>
      </c>
      <c r="D288" s="135"/>
      <c r="E288" s="135">
        <f>SUM(E289,E298)</f>
        <v>3000000</v>
      </c>
      <c r="F288" s="135">
        <f>SUM(F289,F298)</f>
        <v>3000000</v>
      </c>
      <c r="G288" s="23">
        <f t="shared" si="78"/>
        <v>100</v>
      </c>
      <c r="H288" s="135"/>
      <c r="I288" s="135">
        <f t="shared" si="76"/>
        <v>3000000</v>
      </c>
      <c r="J288" s="135">
        <f t="shared" si="76"/>
        <v>3000000</v>
      </c>
      <c r="K288" s="23">
        <f t="shared" si="79"/>
        <v>100</v>
      </c>
      <c r="L288" s="135"/>
      <c r="M288" s="135"/>
      <c r="N288" s="135"/>
      <c r="O288" s="23"/>
      <c r="P288" s="31">
        <f t="shared" ref="P288:P302" si="80">E288-D288</f>
        <v>3000000</v>
      </c>
      <c r="R288" s="5"/>
    </row>
    <row r="289" spans="1:18" s="2" customFormat="1" ht="12" hidden="1" customHeight="1" x14ac:dyDescent="0.2">
      <c r="A289" s="20"/>
      <c r="B289" s="45"/>
      <c r="C289" s="41" t="s">
        <v>110</v>
      </c>
      <c r="D289" s="135"/>
      <c r="E289" s="135">
        <f>SUM(E291,E295,E296,E297)</f>
        <v>0</v>
      </c>
      <c r="F289" s="135">
        <f>SUM(F291,F295,F296,F297)</f>
        <v>0</v>
      </c>
      <c r="G289" s="23" t="e">
        <f t="shared" si="78"/>
        <v>#DIV/0!</v>
      </c>
      <c r="H289" s="135"/>
      <c r="I289" s="135">
        <f t="shared" si="76"/>
        <v>0</v>
      </c>
      <c r="J289" s="135">
        <f t="shared" si="76"/>
        <v>0</v>
      </c>
      <c r="K289" s="23" t="e">
        <f t="shared" si="79"/>
        <v>#DIV/0!</v>
      </c>
      <c r="L289" s="135"/>
      <c r="M289" s="135"/>
      <c r="N289" s="135"/>
      <c r="O289" s="23"/>
      <c r="P289" s="19">
        <f t="shared" si="80"/>
        <v>0</v>
      </c>
      <c r="R289" s="5"/>
    </row>
    <row r="290" spans="1:18" s="2" customFormat="1" ht="12" hidden="1" customHeight="1" x14ac:dyDescent="0.2">
      <c r="A290" s="20"/>
      <c r="B290" s="45"/>
      <c r="C290" s="27" t="s">
        <v>22</v>
      </c>
      <c r="D290" s="135"/>
      <c r="E290" s="135"/>
      <c r="F290" s="135"/>
      <c r="G290" s="23"/>
      <c r="H290" s="135"/>
      <c r="I290" s="135">
        <f t="shared" si="76"/>
        <v>0</v>
      </c>
      <c r="J290" s="135">
        <f t="shared" si="76"/>
        <v>0</v>
      </c>
      <c r="K290" s="23"/>
      <c r="L290" s="135"/>
      <c r="M290" s="135"/>
      <c r="N290" s="135"/>
      <c r="O290" s="23"/>
      <c r="P290" s="19">
        <f t="shared" si="80"/>
        <v>0</v>
      </c>
      <c r="R290" s="5"/>
    </row>
    <row r="291" spans="1:18" s="2" customFormat="1" ht="15" hidden="1" customHeight="1" x14ac:dyDescent="0.2">
      <c r="A291" s="20"/>
      <c r="B291" s="45"/>
      <c r="C291" s="22" t="s">
        <v>14</v>
      </c>
      <c r="D291" s="135"/>
      <c r="E291" s="135">
        <f>SUM(E293:E294)</f>
        <v>0</v>
      </c>
      <c r="F291" s="135">
        <f>SUM(F293:F294)</f>
        <v>0</v>
      </c>
      <c r="G291" s="23" t="e">
        <f t="shared" ref="G291" si="81">F291/E291*100</f>
        <v>#DIV/0!</v>
      </c>
      <c r="H291" s="135"/>
      <c r="I291" s="135">
        <f t="shared" si="76"/>
        <v>0</v>
      </c>
      <c r="J291" s="135">
        <f t="shared" si="76"/>
        <v>0</v>
      </c>
      <c r="K291" s="23" t="e">
        <f t="shared" ref="K291" si="82">J291/I291*100</f>
        <v>#DIV/0!</v>
      </c>
      <c r="L291" s="135"/>
      <c r="M291" s="135"/>
      <c r="N291" s="135"/>
      <c r="O291" s="23"/>
      <c r="P291" s="19">
        <f t="shared" si="80"/>
        <v>0</v>
      </c>
      <c r="R291" s="5"/>
    </row>
    <row r="292" spans="1:18" s="2" customFormat="1" hidden="1" x14ac:dyDescent="0.2">
      <c r="A292" s="20"/>
      <c r="B292" s="45"/>
      <c r="C292" s="27" t="s">
        <v>15</v>
      </c>
      <c r="D292" s="135"/>
      <c r="E292" s="135"/>
      <c r="F292" s="135"/>
      <c r="G292" s="23"/>
      <c r="H292" s="135"/>
      <c r="I292" s="135">
        <f t="shared" si="76"/>
        <v>0</v>
      </c>
      <c r="J292" s="135">
        <f t="shared" si="76"/>
        <v>0</v>
      </c>
      <c r="K292" s="23"/>
      <c r="L292" s="135"/>
      <c r="M292" s="135"/>
      <c r="N292" s="135"/>
      <c r="O292" s="23"/>
      <c r="P292" s="19">
        <f t="shared" si="80"/>
        <v>0</v>
      </c>
      <c r="R292" s="5"/>
    </row>
    <row r="293" spans="1:18" s="2" customFormat="1" ht="14.25" hidden="1" customHeight="1" x14ac:dyDescent="0.2">
      <c r="A293" s="20"/>
      <c r="B293" s="45"/>
      <c r="C293" s="27" t="s">
        <v>19</v>
      </c>
      <c r="D293" s="135"/>
      <c r="E293" s="135"/>
      <c r="F293" s="135"/>
      <c r="G293" s="23"/>
      <c r="H293" s="135"/>
      <c r="I293" s="135">
        <f t="shared" si="76"/>
        <v>0</v>
      </c>
      <c r="J293" s="135">
        <f t="shared" si="76"/>
        <v>0</v>
      </c>
      <c r="K293" s="23"/>
      <c r="L293" s="135"/>
      <c r="M293" s="135"/>
      <c r="N293" s="135"/>
      <c r="O293" s="23"/>
      <c r="P293" s="19">
        <f t="shared" si="80"/>
        <v>0</v>
      </c>
      <c r="R293" s="5"/>
    </row>
    <row r="294" spans="1:18" s="2" customFormat="1" ht="12.75" hidden="1" customHeight="1" x14ac:dyDescent="0.2">
      <c r="A294" s="20"/>
      <c r="B294" s="45"/>
      <c r="C294" s="27" t="s">
        <v>18</v>
      </c>
      <c r="D294" s="135"/>
      <c r="E294" s="135"/>
      <c r="F294" s="135"/>
      <c r="G294" s="23" t="e">
        <f t="shared" ref="G294:G298" si="83">F294/E294*100</f>
        <v>#DIV/0!</v>
      </c>
      <c r="H294" s="135"/>
      <c r="I294" s="135">
        <f t="shared" si="76"/>
        <v>0</v>
      </c>
      <c r="J294" s="135">
        <f t="shared" si="76"/>
        <v>0</v>
      </c>
      <c r="K294" s="23" t="e">
        <f t="shared" ref="K294:K298" si="84">J294/I294*100</f>
        <v>#DIV/0!</v>
      </c>
      <c r="L294" s="135"/>
      <c r="M294" s="135"/>
      <c r="N294" s="135"/>
      <c r="O294" s="23"/>
      <c r="P294" s="19">
        <f t="shared" si="80"/>
        <v>0</v>
      </c>
      <c r="R294" s="5"/>
    </row>
    <row r="295" spans="1:18" s="2" customFormat="1" ht="15" hidden="1" customHeight="1" x14ac:dyDescent="0.2">
      <c r="A295" s="20"/>
      <c r="B295" s="45"/>
      <c r="C295" s="22" t="s">
        <v>16</v>
      </c>
      <c r="D295" s="135"/>
      <c r="E295" s="135"/>
      <c r="F295" s="135"/>
      <c r="G295" s="23" t="e">
        <f t="shared" si="83"/>
        <v>#DIV/0!</v>
      </c>
      <c r="H295" s="135"/>
      <c r="I295" s="135">
        <f t="shared" si="76"/>
        <v>0</v>
      </c>
      <c r="J295" s="135">
        <f t="shared" si="76"/>
        <v>0</v>
      </c>
      <c r="K295" s="23" t="e">
        <f t="shared" si="84"/>
        <v>#DIV/0!</v>
      </c>
      <c r="L295" s="135"/>
      <c r="M295" s="135"/>
      <c r="N295" s="135"/>
      <c r="O295" s="23"/>
      <c r="P295" s="19">
        <f t="shared" si="80"/>
        <v>0</v>
      </c>
      <c r="R295" s="5"/>
    </row>
    <row r="296" spans="1:18" s="2" customFormat="1" ht="15" hidden="1" customHeight="1" x14ac:dyDescent="0.2">
      <c r="A296" s="20"/>
      <c r="B296" s="45"/>
      <c r="C296" s="22" t="s">
        <v>17</v>
      </c>
      <c r="D296" s="135"/>
      <c r="E296" s="135"/>
      <c r="F296" s="135"/>
      <c r="G296" s="23" t="e">
        <f t="shared" si="83"/>
        <v>#DIV/0!</v>
      </c>
      <c r="H296" s="135"/>
      <c r="I296" s="135">
        <f t="shared" si="76"/>
        <v>0</v>
      </c>
      <c r="J296" s="135">
        <f t="shared" si="76"/>
        <v>0</v>
      </c>
      <c r="K296" s="23" t="e">
        <f t="shared" si="84"/>
        <v>#DIV/0!</v>
      </c>
      <c r="L296" s="135"/>
      <c r="M296" s="135"/>
      <c r="N296" s="135"/>
      <c r="O296" s="23"/>
      <c r="P296" s="19">
        <f t="shared" si="80"/>
        <v>0</v>
      </c>
      <c r="R296" s="5"/>
    </row>
    <row r="297" spans="1:18" s="2" customFormat="1" ht="39" hidden="1" customHeight="1" x14ac:dyDescent="0.2">
      <c r="A297" s="20"/>
      <c r="B297" s="45"/>
      <c r="C297" s="24" t="s">
        <v>149</v>
      </c>
      <c r="D297" s="135"/>
      <c r="E297" s="135"/>
      <c r="F297" s="135"/>
      <c r="G297" s="23" t="e">
        <f t="shared" si="83"/>
        <v>#DIV/0!</v>
      </c>
      <c r="H297" s="135"/>
      <c r="I297" s="135">
        <f t="shared" si="76"/>
        <v>0</v>
      </c>
      <c r="J297" s="135">
        <f t="shared" si="76"/>
        <v>0</v>
      </c>
      <c r="K297" s="23" t="e">
        <f t="shared" si="84"/>
        <v>#DIV/0!</v>
      </c>
      <c r="L297" s="135"/>
      <c r="M297" s="135"/>
      <c r="N297" s="135"/>
      <c r="O297" s="23"/>
      <c r="P297" s="19">
        <f t="shared" si="80"/>
        <v>0</v>
      </c>
      <c r="R297" s="5"/>
    </row>
    <row r="298" spans="1:18" s="2" customFormat="1" ht="15" customHeight="1" x14ac:dyDescent="0.2">
      <c r="A298" s="20"/>
      <c r="B298" s="45"/>
      <c r="C298" s="25" t="s">
        <v>111</v>
      </c>
      <c r="D298" s="135"/>
      <c r="E298" s="135">
        <f>SUM(E303)</f>
        <v>3000000</v>
      </c>
      <c r="F298" s="135">
        <f>SUM(F303)</f>
        <v>3000000</v>
      </c>
      <c r="G298" s="23">
        <f t="shared" si="83"/>
        <v>100</v>
      </c>
      <c r="H298" s="135"/>
      <c r="I298" s="135">
        <f t="shared" si="76"/>
        <v>3000000</v>
      </c>
      <c r="J298" s="135">
        <f t="shared" si="76"/>
        <v>3000000</v>
      </c>
      <c r="K298" s="23">
        <f t="shared" si="84"/>
        <v>100</v>
      </c>
      <c r="L298" s="135"/>
      <c r="M298" s="135"/>
      <c r="N298" s="135"/>
      <c r="O298" s="23"/>
      <c r="P298" s="19">
        <f t="shared" si="80"/>
        <v>3000000</v>
      </c>
      <c r="R298" s="5"/>
    </row>
    <row r="299" spans="1:18" s="2" customFormat="1" ht="12" customHeight="1" x14ac:dyDescent="0.2">
      <c r="A299" s="20"/>
      <c r="B299" s="45"/>
      <c r="C299" s="26" t="s">
        <v>22</v>
      </c>
      <c r="D299" s="135"/>
      <c r="E299" s="135"/>
      <c r="F299" s="135"/>
      <c r="G299" s="23"/>
      <c r="H299" s="135"/>
      <c r="I299" s="135"/>
      <c r="J299" s="135"/>
      <c r="K299" s="23"/>
      <c r="L299" s="135"/>
      <c r="M299" s="135"/>
      <c r="N299" s="135"/>
      <c r="O299" s="23"/>
      <c r="P299" s="19">
        <f t="shared" si="80"/>
        <v>0</v>
      </c>
      <c r="R299" s="5"/>
    </row>
    <row r="300" spans="1:18" s="2" customFormat="1" ht="12.75" hidden="1" customHeight="1" x14ac:dyDescent="0.2">
      <c r="A300" s="20"/>
      <c r="B300" s="45"/>
      <c r="C300" s="22" t="s">
        <v>7</v>
      </c>
      <c r="D300" s="135">
        <f t="shared" ref="D300:D302" si="85">H300+L300</f>
        <v>0</v>
      </c>
      <c r="E300" s="135"/>
      <c r="F300" s="135"/>
      <c r="G300" s="23" t="e">
        <f t="shared" ref="G300:G303" si="86">F300/E300*100</f>
        <v>#DIV/0!</v>
      </c>
      <c r="H300" s="135"/>
      <c r="I300" s="135">
        <f t="shared" si="76"/>
        <v>0</v>
      </c>
      <c r="J300" s="135">
        <f t="shared" si="76"/>
        <v>0</v>
      </c>
      <c r="K300" s="23" t="e">
        <f t="shared" ref="K300:K303" si="87">J300/I300*100</f>
        <v>#DIV/0!</v>
      </c>
      <c r="L300" s="135"/>
      <c r="M300" s="135"/>
      <c r="N300" s="135"/>
      <c r="O300" s="23"/>
      <c r="P300" s="29">
        <f t="shared" si="80"/>
        <v>0</v>
      </c>
      <c r="R300" s="5"/>
    </row>
    <row r="301" spans="1:18" s="2" customFormat="1" hidden="1" x14ac:dyDescent="0.2">
      <c r="A301" s="20"/>
      <c r="B301" s="45"/>
      <c r="C301" s="27" t="s">
        <v>15</v>
      </c>
      <c r="D301" s="135">
        <f t="shared" si="85"/>
        <v>0</v>
      </c>
      <c r="E301" s="135"/>
      <c r="F301" s="135"/>
      <c r="G301" s="23" t="e">
        <f t="shared" si="86"/>
        <v>#DIV/0!</v>
      </c>
      <c r="H301" s="135"/>
      <c r="I301" s="135">
        <f t="shared" si="76"/>
        <v>0</v>
      </c>
      <c r="J301" s="135">
        <f t="shared" si="76"/>
        <v>0</v>
      </c>
      <c r="K301" s="23" t="e">
        <f t="shared" si="87"/>
        <v>#DIV/0!</v>
      </c>
      <c r="L301" s="135"/>
      <c r="M301" s="135"/>
      <c r="N301" s="135"/>
      <c r="O301" s="23" t="e">
        <f>N301/M301*100</f>
        <v>#DIV/0!</v>
      </c>
      <c r="P301" s="19">
        <f t="shared" si="80"/>
        <v>0</v>
      </c>
      <c r="R301" s="5"/>
    </row>
    <row r="302" spans="1:18" s="2" customFormat="1" ht="39" hidden="1" customHeight="1" x14ac:dyDescent="0.2">
      <c r="A302" s="20"/>
      <c r="B302" s="45"/>
      <c r="C302" s="137" t="s">
        <v>150</v>
      </c>
      <c r="D302" s="135">
        <f t="shared" si="85"/>
        <v>0</v>
      </c>
      <c r="E302" s="135"/>
      <c r="F302" s="135"/>
      <c r="G302" s="23" t="e">
        <f t="shared" si="86"/>
        <v>#DIV/0!</v>
      </c>
      <c r="H302" s="135"/>
      <c r="I302" s="135">
        <f t="shared" si="76"/>
        <v>0</v>
      </c>
      <c r="J302" s="135">
        <f t="shared" si="76"/>
        <v>0</v>
      </c>
      <c r="K302" s="23" t="e">
        <f t="shared" si="87"/>
        <v>#DIV/0!</v>
      </c>
      <c r="L302" s="135"/>
      <c r="M302" s="135"/>
      <c r="N302" s="135"/>
      <c r="O302" s="23" t="e">
        <f>N302/M302*100</f>
        <v>#DIV/0!</v>
      </c>
      <c r="P302" s="29">
        <f t="shared" si="80"/>
        <v>0</v>
      </c>
      <c r="R302" s="5"/>
    </row>
    <row r="303" spans="1:18" s="2" customFormat="1" ht="13.5" customHeight="1" x14ac:dyDescent="0.2">
      <c r="A303" s="20"/>
      <c r="B303" s="112"/>
      <c r="C303" s="110" t="s">
        <v>153</v>
      </c>
      <c r="D303" s="140"/>
      <c r="E303" s="140">
        <v>3000000</v>
      </c>
      <c r="F303" s="140">
        <v>3000000</v>
      </c>
      <c r="G303" s="50">
        <f t="shared" si="86"/>
        <v>100</v>
      </c>
      <c r="H303" s="140"/>
      <c r="I303" s="140">
        <f t="shared" si="76"/>
        <v>3000000</v>
      </c>
      <c r="J303" s="140">
        <f t="shared" si="76"/>
        <v>3000000</v>
      </c>
      <c r="K303" s="50">
        <f t="shared" si="87"/>
        <v>100</v>
      </c>
      <c r="L303" s="140"/>
      <c r="M303" s="140"/>
      <c r="N303" s="140"/>
      <c r="O303" s="50"/>
      <c r="P303" s="19"/>
      <c r="R303" s="5"/>
    </row>
    <row r="304" spans="1:18" s="17" customFormat="1" ht="15.75" customHeight="1" x14ac:dyDescent="0.3">
      <c r="A304" s="20"/>
      <c r="B304" s="32">
        <v>70095</v>
      </c>
      <c r="C304" s="25" t="s">
        <v>28</v>
      </c>
      <c r="D304" s="135">
        <f t="shared" si="64"/>
        <v>2583800</v>
      </c>
      <c r="E304" s="135">
        <f>SUM(E305,E314)</f>
        <v>1714633</v>
      </c>
      <c r="F304" s="135">
        <f>SUM(F305,F314)</f>
        <v>1110930.47</v>
      </c>
      <c r="G304" s="23">
        <f t="shared" si="58"/>
        <v>64.791151809162656</v>
      </c>
      <c r="H304" s="135">
        <f>SUM(H305,H314)</f>
        <v>2583800</v>
      </c>
      <c r="I304" s="135">
        <f t="shared" si="76"/>
        <v>1714633</v>
      </c>
      <c r="J304" s="135">
        <f t="shared" si="76"/>
        <v>1110930.47</v>
      </c>
      <c r="K304" s="23">
        <f t="shared" si="61"/>
        <v>64.791151809162656</v>
      </c>
      <c r="L304" s="135"/>
      <c r="M304" s="135"/>
      <c r="N304" s="135"/>
      <c r="O304" s="23"/>
      <c r="P304" s="31">
        <f t="shared" si="60"/>
        <v>-869167</v>
      </c>
      <c r="R304" s="5"/>
    </row>
    <row r="305" spans="1:18" s="2" customFormat="1" ht="12" customHeight="1" x14ac:dyDescent="0.2">
      <c r="A305" s="20"/>
      <c r="B305" s="45"/>
      <c r="C305" s="41" t="s">
        <v>110</v>
      </c>
      <c r="D305" s="135">
        <f t="shared" si="64"/>
        <v>2583800</v>
      </c>
      <c r="E305" s="135">
        <f>SUM(E307,E311,E312,E313)</f>
        <v>1698800</v>
      </c>
      <c r="F305" s="135">
        <f>SUM(F307,F311,F312,F313)</f>
        <v>1095159.33</v>
      </c>
      <c r="G305" s="23">
        <f t="shared" si="58"/>
        <v>64.466642924417243</v>
      </c>
      <c r="H305" s="135">
        <f>SUM(H307,H311,H312,H313)</f>
        <v>2583800</v>
      </c>
      <c r="I305" s="135">
        <f t="shared" si="76"/>
        <v>1698800</v>
      </c>
      <c r="J305" s="135">
        <f t="shared" si="76"/>
        <v>1095159.33</v>
      </c>
      <c r="K305" s="23">
        <f t="shared" si="61"/>
        <v>64.466642924417243</v>
      </c>
      <c r="L305" s="135"/>
      <c r="M305" s="135"/>
      <c r="N305" s="135"/>
      <c r="O305" s="23"/>
      <c r="P305" s="19">
        <f t="shared" si="60"/>
        <v>-885000</v>
      </c>
      <c r="R305" s="5"/>
    </row>
    <row r="306" spans="1:18" s="2" customFormat="1" x14ac:dyDescent="0.2">
      <c r="A306" s="20"/>
      <c r="B306" s="45"/>
      <c r="C306" s="27" t="s">
        <v>22</v>
      </c>
      <c r="D306" s="135"/>
      <c r="E306" s="135"/>
      <c r="F306" s="135"/>
      <c r="G306" s="23"/>
      <c r="H306" s="135"/>
      <c r="I306" s="135"/>
      <c r="J306" s="135"/>
      <c r="K306" s="23"/>
      <c r="L306" s="135"/>
      <c r="M306" s="135"/>
      <c r="N306" s="135"/>
      <c r="O306" s="23"/>
      <c r="P306" s="19">
        <f t="shared" si="60"/>
        <v>0</v>
      </c>
      <c r="R306" s="5"/>
    </row>
    <row r="307" spans="1:18" s="2" customFormat="1" ht="9.75" customHeight="1" x14ac:dyDescent="0.2">
      <c r="A307" s="20"/>
      <c r="B307" s="45"/>
      <c r="C307" s="22" t="s">
        <v>14</v>
      </c>
      <c r="D307" s="135">
        <f t="shared" si="64"/>
        <v>2583800</v>
      </c>
      <c r="E307" s="135">
        <f>SUM(E309:E310)</f>
        <v>1698800</v>
      </c>
      <c r="F307" s="135">
        <f>SUM(F309:F310)</f>
        <v>1095159.33</v>
      </c>
      <c r="G307" s="23">
        <f t="shared" si="58"/>
        <v>64.466642924417243</v>
      </c>
      <c r="H307" s="135">
        <f>SUM(H309:H310)</f>
        <v>2583800</v>
      </c>
      <c r="I307" s="135">
        <f t="shared" si="76"/>
        <v>1698800</v>
      </c>
      <c r="J307" s="135">
        <f t="shared" si="76"/>
        <v>1095159.33</v>
      </c>
      <c r="K307" s="23">
        <f t="shared" si="61"/>
        <v>64.466642924417243</v>
      </c>
      <c r="L307" s="135"/>
      <c r="M307" s="135"/>
      <c r="N307" s="135"/>
      <c r="O307" s="23"/>
      <c r="P307" s="19">
        <f t="shared" si="60"/>
        <v>-885000</v>
      </c>
      <c r="R307" s="5"/>
    </row>
    <row r="308" spans="1:18" s="2" customFormat="1" x14ac:dyDescent="0.2">
      <c r="A308" s="20"/>
      <c r="B308" s="45"/>
      <c r="C308" s="27" t="s">
        <v>15</v>
      </c>
      <c r="D308" s="135"/>
      <c r="E308" s="135"/>
      <c r="F308" s="135"/>
      <c r="G308" s="23"/>
      <c r="H308" s="135"/>
      <c r="I308" s="135"/>
      <c r="J308" s="135"/>
      <c r="K308" s="23"/>
      <c r="L308" s="135"/>
      <c r="M308" s="135"/>
      <c r="N308" s="135"/>
      <c r="O308" s="23"/>
      <c r="P308" s="19">
        <f t="shared" si="60"/>
        <v>0</v>
      </c>
      <c r="R308" s="5"/>
    </row>
    <row r="309" spans="1:18" s="2" customFormat="1" ht="14.25" hidden="1" customHeight="1" x14ac:dyDescent="0.2">
      <c r="A309" s="20"/>
      <c r="B309" s="45"/>
      <c r="C309" s="27" t="s">
        <v>19</v>
      </c>
      <c r="D309" s="135">
        <f t="shared" si="64"/>
        <v>0</v>
      </c>
      <c r="E309" s="135"/>
      <c r="F309" s="135"/>
      <c r="G309" s="23"/>
      <c r="H309" s="135"/>
      <c r="I309" s="135">
        <f t="shared" si="76"/>
        <v>0</v>
      </c>
      <c r="J309" s="135">
        <f t="shared" si="76"/>
        <v>0</v>
      </c>
      <c r="K309" s="23"/>
      <c r="L309" s="135"/>
      <c r="M309" s="135"/>
      <c r="N309" s="135"/>
      <c r="O309" s="23"/>
      <c r="P309" s="19">
        <f t="shared" si="60"/>
        <v>0</v>
      </c>
      <c r="R309" s="5"/>
    </row>
    <row r="310" spans="1:18" s="2" customFormat="1" ht="12.75" customHeight="1" x14ac:dyDescent="0.2">
      <c r="A310" s="20"/>
      <c r="B310" s="45"/>
      <c r="C310" s="27" t="s">
        <v>18</v>
      </c>
      <c r="D310" s="135">
        <f t="shared" si="64"/>
        <v>2583800</v>
      </c>
      <c r="E310" s="135">
        <v>1698800</v>
      </c>
      <c r="F310" s="135">
        <v>1095159.33</v>
      </c>
      <c r="G310" s="23">
        <f t="shared" ref="G310:G402" si="88">F310/E310*100</f>
        <v>64.466642924417243</v>
      </c>
      <c r="H310" s="135">
        <v>2583800</v>
      </c>
      <c r="I310" s="135">
        <f t="shared" si="76"/>
        <v>1698800</v>
      </c>
      <c r="J310" s="135">
        <f t="shared" si="76"/>
        <v>1095159.33</v>
      </c>
      <c r="K310" s="23">
        <f t="shared" si="61"/>
        <v>64.466642924417243</v>
      </c>
      <c r="L310" s="135"/>
      <c r="M310" s="135"/>
      <c r="N310" s="135"/>
      <c r="O310" s="23"/>
      <c r="P310" s="19">
        <f t="shared" si="60"/>
        <v>-885000</v>
      </c>
      <c r="R310" s="5"/>
    </row>
    <row r="311" spans="1:18" s="2" customFormat="1" ht="15" hidden="1" customHeight="1" x14ac:dyDescent="0.2">
      <c r="A311" s="20"/>
      <c r="B311" s="45"/>
      <c r="C311" s="22" t="s">
        <v>16</v>
      </c>
      <c r="D311" s="135">
        <f t="shared" si="64"/>
        <v>0</v>
      </c>
      <c r="E311" s="135"/>
      <c r="F311" s="135"/>
      <c r="G311" s="23" t="e">
        <f t="shared" si="88"/>
        <v>#DIV/0!</v>
      </c>
      <c r="H311" s="135"/>
      <c r="I311" s="135">
        <f t="shared" si="76"/>
        <v>0</v>
      </c>
      <c r="J311" s="135">
        <f t="shared" si="76"/>
        <v>0</v>
      </c>
      <c r="K311" s="23" t="e">
        <f t="shared" si="61"/>
        <v>#DIV/0!</v>
      </c>
      <c r="L311" s="135"/>
      <c r="M311" s="135"/>
      <c r="N311" s="135"/>
      <c r="O311" s="23"/>
      <c r="P311" s="19">
        <f t="shared" si="60"/>
        <v>0</v>
      </c>
      <c r="R311" s="5"/>
    </row>
    <row r="312" spans="1:18" s="2" customFormat="1" ht="15" hidden="1" customHeight="1" x14ac:dyDescent="0.2">
      <c r="A312" s="20"/>
      <c r="B312" s="45"/>
      <c r="C312" s="22" t="s">
        <v>17</v>
      </c>
      <c r="D312" s="135">
        <f t="shared" si="64"/>
        <v>0</v>
      </c>
      <c r="E312" s="135"/>
      <c r="F312" s="135"/>
      <c r="G312" s="23" t="e">
        <f t="shared" si="88"/>
        <v>#DIV/0!</v>
      </c>
      <c r="H312" s="135"/>
      <c r="I312" s="135">
        <f t="shared" si="76"/>
        <v>0</v>
      </c>
      <c r="J312" s="135">
        <f t="shared" si="76"/>
        <v>0</v>
      </c>
      <c r="K312" s="23" t="e">
        <f t="shared" si="61"/>
        <v>#DIV/0!</v>
      </c>
      <c r="L312" s="135"/>
      <c r="M312" s="135"/>
      <c r="N312" s="135"/>
      <c r="O312" s="23"/>
      <c r="P312" s="19">
        <f t="shared" si="60"/>
        <v>0</v>
      </c>
      <c r="R312" s="5"/>
    </row>
    <row r="313" spans="1:18" s="2" customFormat="1" ht="39" hidden="1" customHeight="1" x14ac:dyDescent="0.2">
      <c r="A313" s="20"/>
      <c r="B313" s="45"/>
      <c r="C313" s="24" t="s">
        <v>149</v>
      </c>
      <c r="D313" s="135">
        <f t="shared" si="64"/>
        <v>0</v>
      </c>
      <c r="E313" s="135"/>
      <c r="F313" s="135"/>
      <c r="G313" s="23" t="e">
        <f t="shared" si="88"/>
        <v>#DIV/0!</v>
      </c>
      <c r="H313" s="135"/>
      <c r="I313" s="135">
        <f t="shared" si="76"/>
        <v>0</v>
      </c>
      <c r="J313" s="135">
        <f t="shared" si="76"/>
        <v>0</v>
      </c>
      <c r="K313" s="23" t="e">
        <f t="shared" si="61"/>
        <v>#DIV/0!</v>
      </c>
      <c r="L313" s="135"/>
      <c r="M313" s="135"/>
      <c r="N313" s="135"/>
      <c r="O313" s="23"/>
      <c r="P313" s="19">
        <f t="shared" si="60"/>
        <v>0</v>
      </c>
      <c r="R313" s="5"/>
    </row>
    <row r="314" spans="1:18" s="2" customFormat="1" ht="15" customHeight="1" x14ac:dyDescent="0.2">
      <c r="A314" s="20"/>
      <c r="B314" s="45"/>
      <c r="C314" s="25" t="s">
        <v>111</v>
      </c>
      <c r="D314" s="135"/>
      <c r="E314" s="135">
        <f>SUM(E316)</f>
        <v>15833</v>
      </c>
      <c r="F314" s="135">
        <f>SUM(F316)</f>
        <v>15771.14</v>
      </c>
      <c r="G314" s="23">
        <f t="shared" si="88"/>
        <v>99.609297037832363</v>
      </c>
      <c r="H314" s="135"/>
      <c r="I314" s="135">
        <f t="shared" si="76"/>
        <v>15833</v>
      </c>
      <c r="J314" s="135">
        <f t="shared" si="76"/>
        <v>15771.14</v>
      </c>
      <c r="K314" s="23">
        <f t="shared" si="61"/>
        <v>99.609297037832363</v>
      </c>
      <c r="L314" s="135"/>
      <c r="M314" s="135"/>
      <c r="N314" s="135"/>
      <c r="O314" s="23"/>
      <c r="P314" s="19">
        <f t="shared" si="60"/>
        <v>15833</v>
      </c>
      <c r="R314" s="5"/>
    </row>
    <row r="315" spans="1:18" s="2" customFormat="1" x14ac:dyDescent="0.2">
      <c r="A315" s="20"/>
      <c r="B315" s="45"/>
      <c r="C315" s="26" t="s">
        <v>22</v>
      </c>
      <c r="D315" s="135"/>
      <c r="E315" s="135"/>
      <c r="F315" s="135"/>
      <c r="G315" s="23"/>
      <c r="H315" s="135"/>
      <c r="I315" s="135"/>
      <c r="J315" s="135"/>
      <c r="K315" s="23"/>
      <c r="L315" s="135"/>
      <c r="M315" s="135"/>
      <c r="N315" s="135"/>
      <c r="O315" s="23"/>
      <c r="P315" s="19">
        <f t="shared" si="60"/>
        <v>0</v>
      </c>
      <c r="R315" s="5"/>
    </row>
    <row r="316" spans="1:18" s="2" customFormat="1" ht="12.75" customHeight="1" x14ac:dyDescent="0.2">
      <c r="A316" s="35"/>
      <c r="B316" s="46"/>
      <c r="C316" s="37" t="s">
        <v>7</v>
      </c>
      <c r="D316" s="136"/>
      <c r="E316" s="136">
        <v>15833</v>
      </c>
      <c r="F316" s="136">
        <v>15771.14</v>
      </c>
      <c r="G316" s="38">
        <f t="shared" si="88"/>
        <v>99.609297037832363</v>
      </c>
      <c r="H316" s="136"/>
      <c r="I316" s="136">
        <f t="shared" si="76"/>
        <v>15833</v>
      </c>
      <c r="J316" s="136">
        <f t="shared" si="76"/>
        <v>15771.14</v>
      </c>
      <c r="K316" s="38">
        <f t="shared" si="61"/>
        <v>99.609297037832363</v>
      </c>
      <c r="L316" s="136"/>
      <c r="M316" s="136"/>
      <c r="N316" s="136"/>
      <c r="O316" s="38"/>
      <c r="P316" s="29">
        <f t="shared" si="60"/>
        <v>15833</v>
      </c>
      <c r="R316" s="5"/>
    </row>
    <row r="317" spans="1:18" s="2" customFormat="1" hidden="1" x14ac:dyDescent="0.2">
      <c r="A317" s="20"/>
      <c r="B317" s="177"/>
      <c r="C317" s="178" t="s">
        <v>15</v>
      </c>
      <c r="D317" s="175">
        <f t="shared" si="64"/>
        <v>0</v>
      </c>
      <c r="E317" s="175"/>
      <c r="F317" s="175"/>
      <c r="G317" s="176" t="e">
        <f t="shared" si="88"/>
        <v>#DIV/0!</v>
      </c>
      <c r="H317" s="175"/>
      <c r="I317" s="175">
        <f t="shared" si="76"/>
        <v>0</v>
      </c>
      <c r="J317" s="175">
        <f t="shared" si="76"/>
        <v>0</v>
      </c>
      <c r="K317" s="176" t="e">
        <f t="shared" si="61"/>
        <v>#DIV/0!</v>
      </c>
      <c r="L317" s="175"/>
      <c r="M317" s="175"/>
      <c r="N317" s="175"/>
      <c r="O317" s="176" t="e">
        <f>N317/M317*100</f>
        <v>#DIV/0!</v>
      </c>
      <c r="P317" s="19">
        <f t="shared" si="60"/>
        <v>0</v>
      </c>
      <c r="R317" s="5"/>
    </row>
    <row r="318" spans="1:18" s="2" customFormat="1" ht="39" hidden="1" customHeight="1" x14ac:dyDescent="0.2">
      <c r="A318" s="35"/>
      <c r="B318" s="179"/>
      <c r="C318" s="182" t="s">
        <v>150</v>
      </c>
      <c r="D318" s="180">
        <f t="shared" si="64"/>
        <v>0</v>
      </c>
      <c r="E318" s="180"/>
      <c r="F318" s="180"/>
      <c r="G318" s="181" t="e">
        <f t="shared" si="88"/>
        <v>#DIV/0!</v>
      </c>
      <c r="H318" s="180"/>
      <c r="I318" s="180">
        <f t="shared" si="76"/>
        <v>0</v>
      </c>
      <c r="J318" s="180">
        <f t="shared" si="76"/>
        <v>0</v>
      </c>
      <c r="K318" s="181" t="e">
        <f t="shared" si="61"/>
        <v>#DIV/0!</v>
      </c>
      <c r="L318" s="180"/>
      <c r="M318" s="180"/>
      <c r="N318" s="180"/>
      <c r="O318" s="181" t="e">
        <f>N318/M318*100</f>
        <v>#DIV/0!</v>
      </c>
      <c r="P318" s="29">
        <f t="shared" si="60"/>
        <v>0</v>
      </c>
      <c r="R318" s="5"/>
    </row>
    <row r="319" spans="1:18" s="17" customFormat="1" ht="19.5" customHeight="1" x14ac:dyDescent="0.3">
      <c r="A319" s="42">
        <v>710</v>
      </c>
      <c r="B319" s="119" t="s">
        <v>24</v>
      </c>
      <c r="C319" s="70"/>
      <c r="D319" s="155">
        <f t="shared" si="64"/>
        <v>77934123</v>
      </c>
      <c r="E319" s="150">
        <f>SUM(E320,E335,E350,E365,E380,E395,E410,E425,E440)</f>
        <v>81746284.219999999</v>
      </c>
      <c r="F319" s="150">
        <f>SUM(F320,F335,F350,F365,F380,F395,F410,F425,F440)</f>
        <v>78974998.670000002</v>
      </c>
      <c r="G319" s="158">
        <f t="shared" si="88"/>
        <v>96.609894166514337</v>
      </c>
      <c r="H319" s="150">
        <f>SUM(H320,H335,H350,H365,H380,H395,H410,H425,H440)</f>
        <v>63452951</v>
      </c>
      <c r="I319" s="155">
        <f t="shared" si="76"/>
        <v>66111735</v>
      </c>
      <c r="J319" s="156">
        <f t="shared" si="76"/>
        <v>63742814.900000006</v>
      </c>
      <c r="K319" s="158">
        <f t="shared" si="61"/>
        <v>96.416793327236093</v>
      </c>
      <c r="L319" s="150">
        <f>SUM(L320,L335,L350,L365,L380,L395,L410,L425,L440)</f>
        <v>14481172</v>
      </c>
      <c r="M319" s="150">
        <f>SUM(M320,M335,M350,M365,M380,M395,M410,M425,M440)</f>
        <v>15634549.219999999</v>
      </c>
      <c r="N319" s="150">
        <f>SUM(N320,N335,N350,N365,N380,N395,N410,N425,N440)</f>
        <v>15232183.77</v>
      </c>
      <c r="O319" s="158">
        <f>N319/M319*100</f>
        <v>97.42643395509424</v>
      </c>
      <c r="P319" s="40">
        <f t="shared" si="60"/>
        <v>3812161.2199999988</v>
      </c>
      <c r="R319" s="5"/>
    </row>
    <row r="320" spans="1:18" s="17" customFormat="1" ht="14.25" customHeight="1" x14ac:dyDescent="0.3">
      <c r="A320" s="42"/>
      <c r="B320" s="85">
        <v>71002</v>
      </c>
      <c r="C320" s="86" t="s">
        <v>204</v>
      </c>
      <c r="D320" s="135">
        <f t="shared" si="64"/>
        <v>11468451</v>
      </c>
      <c r="E320" s="139">
        <f>SUM(E321,E330)</f>
        <v>12885586</v>
      </c>
      <c r="F320" s="139">
        <f>SUM(F321,F330)</f>
        <v>12275472.409999998</v>
      </c>
      <c r="G320" s="54">
        <f t="shared" ref="G320:G321" si="89">F320/E320*100</f>
        <v>95.265146730618213</v>
      </c>
      <c r="H320" s="139">
        <f>SUM(H321,H330)</f>
        <v>11468451</v>
      </c>
      <c r="I320" s="135">
        <f t="shared" si="76"/>
        <v>12885586</v>
      </c>
      <c r="J320" s="135">
        <f t="shared" si="76"/>
        <v>12275472.409999998</v>
      </c>
      <c r="K320" s="54">
        <f t="shared" ref="K320:K321" si="90">J320/I320*100</f>
        <v>95.265146730618213</v>
      </c>
      <c r="L320" s="139"/>
      <c r="M320" s="139"/>
      <c r="N320" s="139"/>
      <c r="O320" s="54"/>
      <c r="P320" s="18">
        <f t="shared" ref="P320:P334" si="91">E320-D320</f>
        <v>1417135</v>
      </c>
      <c r="R320" s="5"/>
    </row>
    <row r="321" spans="1:18" s="2" customFormat="1" ht="17.100000000000001" customHeight="1" x14ac:dyDescent="0.2">
      <c r="A321" s="43"/>
      <c r="B321" s="36"/>
      <c r="C321" s="231" t="s">
        <v>110</v>
      </c>
      <c r="D321" s="136">
        <f t="shared" si="64"/>
        <v>11468451</v>
      </c>
      <c r="E321" s="136">
        <f>SUM(E323,E327,E328,E329)</f>
        <v>12885586</v>
      </c>
      <c r="F321" s="136">
        <f>SUM(F323,F327,F328,F329)</f>
        <v>12275472.409999998</v>
      </c>
      <c r="G321" s="38">
        <f t="shared" si="89"/>
        <v>95.265146730618213</v>
      </c>
      <c r="H321" s="136">
        <f>SUM(H323,H328)</f>
        <v>11468451</v>
      </c>
      <c r="I321" s="136">
        <f t="shared" si="76"/>
        <v>12885586</v>
      </c>
      <c r="J321" s="136">
        <f t="shared" si="76"/>
        <v>12275472.409999998</v>
      </c>
      <c r="K321" s="38">
        <f t="shared" si="90"/>
        <v>95.265146730618213</v>
      </c>
      <c r="L321" s="136"/>
      <c r="M321" s="136"/>
      <c r="N321" s="136"/>
      <c r="O321" s="38"/>
      <c r="P321" s="19">
        <f t="shared" si="91"/>
        <v>1417135</v>
      </c>
      <c r="R321" s="5"/>
    </row>
    <row r="322" spans="1:18" s="2" customFormat="1" ht="15.75" customHeight="1" x14ac:dyDescent="0.2">
      <c r="A322" s="42"/>
      <c r="B322" s="32"/>
      <c r="C322" s="27" t="s">
        <v>22</v>
      </c>
      <c r="D322" s="135"/>
      <c r="E322" s="135"/>
      <c r="F322" s="135"/>
      <c r="G322" s="23"/>
      <c r="H322" s="135"/>
      <c r="I322" s="135"/>
      <c r="J322" s="135"/>
      <c r="K322" s="23"/>
      <c r="L322" s="135"/>
      <c r="M322" s="135"/>
      <c r="N322" s="135"/>
      <c r="O322" s="23"/>
      <c r="P322" s="19">
        <f t="shared" si="91"/>
        <v>0</v>
      </c>
      <c r="R322" s="5"/>
    </row>
    <row r="323" spans="1:18" s="2" customFormat="1" ht="15" customHeight="1" x14ac:dyDescent="0.2">
      <c r="A323" s="42"/>
      <c r="B323" s="32"/>
      <c r="C323" s="22" t="s">
        <v>14</v>
      </c>
      <c r="D323" s="135">
        <f t="shared" si="64"/>
        <v>11456451</v>
      </c>
      <c r="E323" s="135">
        <f>SUM(E325:E326)</f>
        <v>12873586</v>
      </c>
      <c r="F323" s="135">
        <f>SUM(F325:F326)</f>
        <v>12268644.369999999</v>
      </c>
      <c r="G323" s="23">
        <f t="shared" ref="G323" si="92">F323/E323*100</f>
        <v>95.300908154107162</v>
      </c>
      <c r="H323" s="135">
        <f>SUM(H325:H326)</f>
        <v>11456451</v>
      </c>
      <c r="I323" s="135">
        <f t="shared" si="76"/>
        <v>12873586</v>
      </c>
      <c r="J323" s="135">
        <f t="shared" si="76"/>
        <v>12268644.369999999</v>
      </c>
      <c r="K323" s="23">
        <f t="shared" ref="K323" si="93">J323/I323*100</f>
        <v>95.300908154107162</v>
      </c>
      <c r="L323" s="135"/>
      <c r="M323" s="135"/>
      <c r="N323" s="135"/>
      <c r="O323" s="23"/>
      <c r="P323" s="19">
        <f t="shared" si="91"/>
        <v>1417135</v>
      </c>
      <c r="R323" s="5"/>
    </row>
    <row r="324" spans="1:18" s="2" customFormat="1" x14ac:dyDescent="0.2">
      <c r="A324" s="42"/>
      <c r="B324" s="32"/>
      <c r="C324" s="27" t="s">
        <v>15</v>
      </c>
      <c r="D324" s="135"/>
      <c r="E324" s="135"/>
      <c r="F324" s="135"/>
      <c r="G324" s="23"/>
      <c r="H324" s="135"/>
      <c r="I324" s="135"/>
      <c r="J324" s="135"/>
      <c r="K324" s="23"/>
      <c r="L324" s="135"/>
      <c r="M324" s="135"/>
      <c r="N324" s="135"/>
      <c r="O324" s="23"/>
      <c r="P324" s="19">
        <f t="shared" si="91"/>
        <v>0</v>
      </c>
      <c r="R324" s="5"/>
    </row>
    <row r="325" spans="1:18" s="2" customFormat="1" ht="15" customHeight="1" x14ac:dyDescent="0.2">
      <c r="A325" s="42"/>
      <c r="B325" s="32"/>
      <c r="C325" s="27" t="s">
        <v>19</v>
      </c>
      <c r="D325" s="135">
        <f t="shared" si="64"/>
        <v>9930974</v>
      </c>
      <c r="E325" s="135">
        <v>10680974</v>
      </c>
      <c r="F325" s="135">
        <v>10448635.34</v>
      </c>
      <c r="G325" s="23">
        <f t="shared" ref="G325:G328" si="94">F325/E325*100</f>
        <v>97.82474276222375</v>
      </c>
      <c r="H325" s="135">
        <v>9930974</v>
      </c>
      <c r="I325" s="135">
        <f t="shared" si="76"/>
        <v>10680974</v>
      </c>
      <c r="J325" s="135">
        <f t="shared" si="76"/>
        <v>10448635.34</v>
      </c>
      <c r="K325" s="23">
        <f t="shared" ref="K325:K328" si="95">J325/I325*100</f>
        <v>97.82474276222375</v>
      </c>
      <c r="L325" s="135"/>
      <c r="M325" s="135"/>
      <c r="N325" s="135"/>
      <c r="O325" s="23"/>
      <c r="P325" s="19">
        <f t="shared" si="91"/>
        <v>750000</v>
      </c>
      <c r="R325" s="5"/>
    </row>
    <row r="326" spans="1:18" s="2" customFormat="1" ht="15" customHeight="1" x14ac:dyDescent="0.2">
      <c r="A326" s="42"/>
      <c r="B326" s="32"/>
      <c r="C326" s="27" t="s">
        <v>18</v>
      </c>
      <c r="D326" s="135">
        <f t="shared" si="64"/>
        <v>1525477</v>
      </c>
      <c r="E326" s="135">
        <v>2192612</v>
      </c>
      <c r="F326" s="135">
        <v>1820009.03</v>
      </c>
      <c r="G326" s="23">
        <f t="shared" si="94"/>
        <v>83.006433878862282</v>
      </c>
      <c r="H326" s="135">
        <v>1525477</v>
      </c>
      <c r="I326" s="135">
        <f t="shared" si="76"/>
        <v>2192612</v>
      </c>
      <c r="J326" s="135">
        <f t="shared" si="76"/>
        <v>1820009.03</v>
      </c>
      <c r="K326" s="23">
        <f t="shared" si="95"/>
        <v>83.006433878862282</v>
      </c>
      <c r="L326" s="135"/>
      <c r="M326" s="135"/>
      <c r="N326" s="135"/>
      <c r="O326" s="23"/>
      <c r="P326" s="19">
        <f t="shared" si="91"/>
        <v>667135</v>
      </c>
      <c r="R326" s="5"/>
    </row>
    <row r="327" spans="1:18" s="2" customFormat="1" ht="15" hidden="1" customHeight="1" x14ac:dyDescent="0.2">
      <c r="A327" s="42"/>
      <c r="B327" s="32"/>
      <c r="C327" s="22" t="s">
        <v>16</v>
      </c>
      <c r="D327" s="135">
        <f t="shared" si="64"/>
        <v>0</v>
      </c>
      <c r="E327" s="135"/>
      <c r="F327" s="135"/>
      <c r="G327" s="23" t="e">
        <f t="shared" si="94"/>
        <v>#DIV/0!</v>
      </c>
      <c r="H327" s="135"/>
      <c r="I327" s="135">
        <f t="shared" si="76"/>
        <v>0</v>
      </c>
      <c r="J327" s="135">
        <f t="shared" si="76"/>
        <v>0</v>
      </c>
      <c r="K327" s="23" t="e">
        <f t="shared" si="95"/>
        <v>#DIV/0!</v>
      </c>
      <c r="L327" s="135"/>
      <c r="M327" s="135"/>
      <c r="N327" s="135"/>
      <c r="O327" s="23" t="e">
        <f t="shared" ref="O327" si="96">N327/M327*100</f>
        <v>#DIV/0!</v>
      </c>
      <c r="P327" s="19">
        <f t="shared" si="91"/>
        <v>0</v>
      </c>
      <c r="R327" s="5"/>
    </row>
    <row r="328" spans="1:18" s="2" customFormat="1" ht="14.25" customHeight="1" x14ac:dyDescent="0.2">
      <c r="A328" s="42"/>
      <c r="B328" s="48"/>
      <c r="C328" s="49" t="s">
        <v>17</v>
      </c>
      <c r="D328" s="140">
        <f t="shared" si="64"/>
        <v>12000</v>
      </c>
      <c r="E328" s="140">
        <v>12000</v>
      </c>
      <c r="F328" s="140">
        <v>6828.04</v>
      </c>
      <c r="G328" s="50">
        <f t="shared" si="94"/>
        <v>56.900333333333329</v>
      </c>
      <c r="H328" s="140">
        <v>12000</v>
      </c>
      <c r="I328" s="140">
        <f t="shared" si="76"/>
        <v>12000</v>
      </c>
      <c r="J328" s="140">
        <f t="shared" si="76"/>
        <v>6828.04</v>
      </c>
      <c r="K328" s="50">
        <f t="shared" si="95"/>
        <v>56.900333333333329</v>
      </c>
      <c r="L328" s="140"/>
      <c r="M328" s="140"/>
      <c r="N328" s="140"/>
      <c r="O328" s="50"/>
      <c r="P328" s="34">
        <f t="shared" si="91"/>
        <v>0</v>
      </c>
      <c r="R328" s="5"/>
    </row>
    <row r="329" spans="1:18" s="2" customFormat="1" ht="39" hidden="1" customHeight="1" x14ac:dyDescent="0.2">
      <c r="A329" s="42"/>
      <c r="B329" s="32"/>
      <c r="C329" s="24" t="s">
        <v>149</v>
      </c>
      <c r="D329" s="135">
        <f t="shared" si="64"/>
        <v>0</v>
      </c>
      <c r="E329" s="135"/>
      <c r="F329" s="135"/>
      <c r="G329" s="23" t="e">
        <f t="shared" ref="G329:G334" si="97">F329/E329*100</f>
        <v>#DIV/0!</v>
      </c>
      <c r="H329" s="135"/>
      <c r="I329" s="135">
        <f t="shared" si="76"/>
        <v>0</v>
      </c>
      <c r="J329" s="135">
        <f t="shared" si="76"/>
        <v>0</v>
      </c>
      <c r="K329" s="23" t="e">
        <f t="shared" ref="K329:K334" si="98">J329/I329*100</f>
        <v>#DIV/0!</v>
      </c>
      <c r="L329" s="135"/>
      <c r="M329" s="135"/>
      <c r="N329" s="135"/>
      <c r="O329" s="23" t="e">
        <f t="shared" ref="O329:O334" si="99">N329/M329*100</f>
        <v>#DIV/0!</v>
      </c>
      <c r="P329" s="19">
        <f t="shared" si="91"/>
        <v>0</v>
      </c>
      <c r="R329" s="5"/>
    </row>
    <row r="330" spans="1:18" s="2" customFormat="1" ht="13.5" hidden="1" customHeight="1" x14ac:dyDescent="0.2">
      <c r="A330" s="42"/>
      <c r="B330" s="32"/>
      <c r="C330" s="25" t="s">
        <v>111</v>
      </c>
      <c r="D330" s="135"/>
      <c r="E330" s="135">
        <f>SUM(E332)</f>
        <v>0</v>
      </c>
      <c r="F330" s="135">
        <f>SUM(F332)</f>
        <v>0</v>
      </c>
      <c r="G330" s="23" t="e">
        <f t="shared" si="97"/>
        <v>#DIV/0!</v>
      </c>
      <c r="H330" s="135"/>
      <c r="I330" s="135">
        <f t="shared" si="76"/>
        <v>0</v>
      </c>
      <c r="J330" s="135">
        <f t="shared" si="76"/>
        <v>0</v>
      </c>
      <c r="K330" s="23" t="e">
        <f t="shared" si="98"/>
        <v>#DIV/0!</v>
      </c>
      <c r="L330" s="135"/>
      <c r="M330" s="135"/>
      <c r="N330" s="135"/>
      <c r="O330" s="23"/>
      <c r="P330" s="19">
        <f t="shared" si="91"/>
        <v>0</v>
      </c>
      <c r="R330" s="5"/>
    </row>
    <row r="331" spans="1:18" s="2" customFormat="1" hidden="1" x14ac:dyDescent="0.2">
      <c r="A331" s="42"/>
      <c r="B331" s="32"/>
      <c r="C331" s="26" t="s">
        <v>22</v>
      </c>
      <c r="D331" s="135"/>
      <c r="E331" s="135"/>
      <c r="F331" s="135"/>
      <c r="G331" s="23"/>
      <c r="H331" s="135"/>
      <c r="I331" s="135">
        <f t="shared" si="76"/>
        <v>0</v>
      </c>
      <c r="J331" s="135">
        <f t="shared" si="76"/>
        <v>0</v>
      </c>
      <c r="K331" s="23"/>
      <c r="L331" s="135"/>
      <c r="M331" s="135"/>
      <c r="N331" s="135"/>
      <c r="O331" s="23"/>
      <c r="P331" s="19">
        <f t="shared" si="91"/>
        <v>0</v>
      </c>
      <c r="R331" s="5"/>
    </row>
    <row r="332" spans="1:18" s="2" customFormat="1" ht="15.75" hidden="1" customHeight="1" x14ac:dyDescent="0.2">
      <c r="A332" s="42"/>
      <c r="B332" s="48"/>
      <c r="C332" s="49" t="s">
        <v>7</v>
      </c>
      <c r="D332" s="140"/>
      <c r="E332" s="140"/>
      <c r="F332" s="140"/>
      <c r="G332" s="50" t="e">
        <f t="shared" si="97"/>
        <v>#DIV/0!</v>
      </c>
      <c r="H332" s="140"/>
      <c r="I332" s="140">
        <f t="shared" si="76"/>
        <v>0</v>
      </c>
      <c r="J332" s="140">
        <f t="shared" si="76"/>
        <v>0</v>
      </c>
      <c r="K332" s="50" t="e">
        <f t="shared" si="98"/>
        <v>#DIV/0!</v>
      </c>
      <c r="L332" s="140"/>
      <c r="M332" s="140"/>
      <c r="N332" s="140"/>
      <c r="O332" s="50"/>
      <c r="P332" s="19">
        <f t="shared" si="91"/>
        <v>0</v>
      </c>
      <c r="R332" s="5"/>
    </row>
    <row r="333" spans="1:18" s="2" customFormat="1" hidden="1" x14ac:dyDescent="0.2">
      <c r="A333" s="42"/>
      <c r="B333" s="32"/>
      <c r="C333" s="27" t="s">
        <v>15</v>
      </c>
      <c r="D333" s="135"/>
      <c r="E333" s="135"/>
      <c r="F333" s="135"/>
      <c r="G333" s="23"/>
      <c r="H333" s="135"/>
      <c r="I333" s="135">
        <f t="shared" si="76"/>
        <v>0</v>
      </c>
      <c r="J333" s="135">
        <f t="shared" si="76"/>
        <v>0</v>
      </c>
      <c r="K333" s="23"/>
      <c r="L333" s="135"/>
      <c r="M333" s="135"/>
      <c r="N333" s="135"/>
      <c r="O333" s="23"/>
      <c r="P333" s="19">
        <f t="shared" si="91"/>
        <v>0</v>
      </c>
      <c r="R333" s="5"/>
    </row>
    <row r="334" spans="1:18" s="2" customFormat="1" ht="6" hidden="1" customHeight="1" x14ac:dyDescent="0.2">
      <c r="A334" s="42"/>
      <c r="B334" s="32"/>
      <c r="C334" s="137" t="s">
        <v>150</v>
      </c>
      <c r="D334" s="135">
        <f t="shared" si="64"/>
        <v>0</v>
      </c>
      <c r="E334" s="135"/>
      <c r="F334" s="135"/>
      <c r="G334" s="23" t="e">
        <f t="shared" si="97"/>
        <v>#DIV/0!</v>
      </c>
      <c r="H334" s="135"/>
      <c r="I334" s="135">
        <f t="shared" si="76"/>
        <v>0</v>
      </c>
      <c r="J334" s="135">
        <f t="shared" si="76"/>
        <v>0</v>
      </c>
      <c r="K334" s="23" t="e">
        <f t="shared" si="98"/>
        <v>#DIV/0!</v>
      </c>
      <c r="L334" s="135"/>
      <c r="M334" s="135"/>
      <c r="N334" s="135"/>
      <c r="O334" s="23" t="e">
        <f t="shared" si="99"/>
        <v>#DIV/0!</v>
      </c>
      <c r="P334" s="34">
        <f t="shared" si="91"/>
        <v>0</v>
      </c>
      <c r="R334" s="5"/>
    </row>
    <row r="335" spans="1:18" s="17" customFormat="1" ht="16.5" customHeight="1" x14ac:dyDescent="0.3">
      <c r="A335" s="42"/>
      <c r="B335" s="32">
        <v>71004</v>
      </c>
      <c r="C335" s="111" t="s">
        <v>85</v>
      </c>
      <c r="D335" s="135">
        <f t="shared" si="64"/>
        <v>550000</v>
      </c>
      <c r="E335" s="135">
        <f>SUM(E336,E345)</f>
        <v>465000</v>
      </c>
      <c r="F335" s="135">
        <f>SUM(F336,F345)</f>
        <v>333280.8</v>
      </c>
      <c r="G335" s="23">
        <f t="shared" si="88"/>
        <v>71.673290322580641</v>
      </c>
      <c r="H335" s="135">
        <f>SUM(H336,H345)</f>
        <v>550000</v>
      </c>
      <c r="I335" s="135">
        <f t="shared" si="76"/>
        <v>465000</v>
      </c>
      <c r="J335" s="135">
        <f t="shared" si="76"/>
        <v>333280.8</v>
      </c>
      <c r="K335" s="23">
        <f t="shared" si="61"/>
        <v>71.673290322580641</v>
      </c>
      <c r="L335" s="135"/>
      <c r="M335" s="135"/>
      <c r="N335" s="135"/>
      <c r="O335" s="23"/>
      <c r="P335" s="18">
        <f t="shared" si="60"/>
        <v>-85000</v>
      </c>
      <c r="R335" s="5"/>
    </row>
    <row r="336" spans="1:18" s="2" customFormat="1" ht="15" customHeight="1" x14ac:dyDescent="0.2">
      <c r="A336" s="42"/>
      <c r="B336" s="32"/>
      <c r="C336" s="41" t="s">
        <v>110</v>
      </c>
      <c r="D336" s="135">
        <f t="shared" si="64"/>
        <v>550000</v>
      </c>
      <c r="E336" s="135">
        <f>SUM(E338,E342,E343,E344)</f>
        <v>465000</v>
      </c>
      <c r="F336" s="135">
        <f>SUM(F338,F342,F343,F344)</f>
        <v>333280.8</v>
      </c>
      <c r="G336" s="23">
        <f t="shared" si="88"/>
        <v>71.673290322580641</v>
      </c>
      <c r="H336" s="135">
        <f>SUM(H338,H342,H343,H344)</f>
        <v>550000</v>
      </c>
      <c r="I336" s="135">
        <f t="shared" si="76"/>
        <v>465000</v>
      </c>
      <c r="J336" s="135">
        <f t="shared" si="76"/>
        <v>333280.8</v>
      </c>
      <c r="K336" s="23">
        <f t="shared" si="61"/>
        <v>71.673290322580641</v>
      </c>
      <c r="L336" s="135"/>
      <c r="M336" s="135"/>
      <c r="N336" s="135"/>
      <c r="O336" s="23"/>
      <c r="P336" s="19">
        <f t="shared" si="60"/>
        <v>-85000</v>
      </c>
      <c r="R336" s="5"/>
    </row>
    <row r="337" spans="1:18" s="2" customFormat="1" ht="15.75" customHeight="1" x14ac:dyDescent="0.2">
      <c r="A337" s="42"/>
      <c r="B337" s="32"/>
      <c r="C337" s="27" t="s">
        <v>22</v>
      </c>
      <c r="D337" s="135"/>
      <c r="E337" s="135"/>
      <c r="F337" s="135"/>
      <c r="G337" s="23"/>
      <c r="H337" s="135"/>
      <c r="I337" s="135"/>
      <c r="J337" s="135"/>
      <c r="K337" s="23"/>
      <c r="L337" s="135"/>
      <c r="M337" s="135"/>
      <c r="N337" s="135"/>
      <c r="O337" s="23"/>
      <c r="P337" s="19">
        <f t="shared" si="60"/>
        <v>0</v>
      </c>
      <c r="R337" s="5"/>
    </row>
    <row r="338" spans="1:18" s="2" customFormat="1" ht="10.5" customHeight="1" x14ac:dyDescent="0.2">
      <c r="A338" s="42"/>
      <c r="B338" s="32"/>
      <c r="C338" s="22" t="s">
        <v>14</v>
      </c>
      <c r="D338" s="135">
        <f t="shared" si="64"/>
        <v>550000</v>
      </c>
      <c r="E338" s="135">
        <f>SUM(E340:E341)</f>
        <v>465000</v>
      </c>
      <c r="F338" s="135">
        <f>SUM(F340:F341)</f>
        <v>333280.8</v>
      </c>
      <c r="G338" s="23">
        <f t="shared" si="88"/>
        <v>71.673290322580641</v>
      </c>
      <c r="H338" s="135">
        <f>SUM(H340:H341)</f>
        <v>550000</v>
      </c>
      <c r="I338" s="135">
        <f t="shared" si="76"/>
        <v>465000</v>
      </c>
      <c r="J338" s="135">
        <f t="shared" si="76"/>
        <v>333280.8</v>
      </c>
      <c r="K338" s="23">
        <f t="shared" si="61"/>
        <v>71.673290322580641</v>
      </c>
      <c r="L338" s="135"/>
      <c r="M338" s="135"/>
      <c r="N338" s="135"/>
      <c r="O338" s="23"/>
      <c r="P338" s="19">
        <f t="shared" si="60"/>
        <v>-85000</v>
      </c>
      <c r="R338" s="5"/>
    </row>
    <row r="339" spans="1:18" s="2" customFormat="1" x14ac:dyDescent="0.2">
      <c r="A339" s="42"/>
      <c r="B339" s="32"/>
      <c r="C339" s="27" t="s">
        <v>15</v>
      </c>
      <c r="D339" s="135"/>
      <c r="E339" s="135"/>
      <c r="F339" s="135"/>
      <c r="G339" s="23"/>
      <c r="H339" s="135"/>
      <c r="I339" s="135"/>
      <c r="J339" s="135"/>
      <c r="K339" s="23"/>
      <c r="L339" s="135"/>
      <c r="M339" s="135"/>
      <c r="N339" s="135"/>
      <c r="O339" s="23"/>
      <c r="P339" s="19">
        <f t="shared" si="60"/>
        <v>0</v>
      </c>
      <c r="R339" s="5"/>
    </row>
    <row r="340" spans="1:18" s="2" customFormat="1" ht="15" customHeight="1" x14ac:dyDescent="0.2">
      <c r="A340" s="42"/>
      <c r="B340" s="32"/>
      <c r="C340" s="27" t="s">
        <v>19</v>
      </c>
      <c r="D340" s="135">
        <f t="shared" si="64"/>
        <v>310000</v>
      </c>
      <c r="E340" s="135">
        <v>160000</v>
      </c>
      <c r="F340" s="135">
        <v>86139.9</v>
      </c>
      <c r="G340" s="23">
        <f t="shared" si="88"/>
        <v>53.837437499999993</v>
      </c>
      <c r="H340" s="135">
        <v>310000</v>
      </c>
      <c r="I340" s="135">
        <f t="shared" si="76"/>
        <v>160000</v>
      </c>
      <c r="J340" s="135">
        <f t="shared" si="76"/>
        <v>86139.9</v>
      </c>
      <c r="K340" s="23">
        <f t="shared" si="61"/>
        <v>53.837437499999993</v>
      </c>
      <c r="L340" s="135"/>
      <c r="M340" s="135"/>
      <c r="N340" s="135"/>
      <c r="O340" s="23"/>
      <c r="P340" s="19">
        <f t="shared" si="60"/>
        <v>-150000</v>
      </c>
      <c r="R340" s="5"/>
    </row>
    <row r="341" spans="1:18" s="2" customFormat="1" ht="15" customHeight="1" x14ac:dyDescent="0.2">
      <c r="A341" s="42"/>
      <c r="B341" s="48"/>
      <c r="C341" s="122" t="s">
        <v>18</v>
      </c>
      <c r="D341" s="140">
        <f t="shared" si="64"/>
        <v>240000</v>
      </c>
      <c r="E341" s="140">
        <v>305000</v>
      </c>
      <c r="F341" s="140">
        <v>247140.9</v>
      </c>
      <c r="G341" s="50">
        <f t="shared" si="88"/>
        <v>81.029803278688533</v>
      </c>
      <c r="H341" s="140">
        <v>240000</v>
      </c>
      <c r="I341" s="140">
        <f t="shared" si="76"/>
        <v>305000</v>
      </c>
      <c r="J341" s="140">
        <f t="shared" si="76"/>
        <v>247140.9</v>
      </c>
      <c r="K341" s="50">
        <f t="shared" si="61"/>
        <v>81.029803278688533</v>
      </c>
      <c r="L341" s="140"/>
      <c r="M341" s="140"/>
      <c r="N341" s="140"/>
      <c r="O341" s="50"/>
      <c r="P341" s="19">
        <f t="shared" ref="P341:P419" si="100">E341-D341</f>
        <v>65000</v>
      </c>
      <c r="R341" s="5"/>
    </row>
    <row r="342" spans="1:18" s="2" customFormat="1" ht="15" hidden="1" customHeight="1" x14ac:dyDescent="0.2">
      <c r="A342" s="42"/>
      <c r="B342" s="32"/>
      <c r="C342" s="22" t="s">
        <v>16</v>
      </c>
      <c r="D342" s="135">
        <f t="shared" si="64"/>
        <v>0</v>
      </c>
      <c r="E342" s="135"/>
      <c r="F342" s="135"/>
      <c r="G342" s="23" t="e">
        <f t="shared" si="88"/>
        <v>#DIV/0!</v>
      </c>
      <c r="H342" s="135"/>
      <c r="I342" s="135">
        <f t="shared" si="76"/>
        <v>0</v>
      </c>
      <c r="J342" s="135">
        <f t="shared" si="76"/>
        <v>0</v>
      </c>
      <c r="K342" s="23" t="e">
        <f t="shared" ref="K342:K420" si="101">J342/I342*100</f>
        <v>#DIV/0!</v>
      </c>
      <c r="L342" s="135"/>
      <c r="M342" s="135"/>
      <c r="N342" s="135"/>
      <c r="O342" s="23" t="e">
        <f t="shared" ref="O342:O409" si="102">N342/M342*100</f>
        <v>#DIV/0!</v>
      </c>
      <c r="P342" s="19">
        <f t="shared" si="100"/>
        <v>0</v>
      </c>
      <c r="R342" s="5"/>
    </row>
    <row r="343" spans="1:18" s="2" customFormat="1" ht="13.5" hidden="1" customHeight="1" x14ac:dyDescent="0.2">
      <c r="A343" s="42"/>
      <c r="B343" s="32"/>
      <c r="C343" s="22" t="s">
        <v>17</v>
      </c>
      <c r="D343" s="135">
        <f t="shared" si="64"/>
        <v>0</v>
      </c>
      <c r="E343" s="135"/>
      <c r="F343" s="135"/>
      <c r="G343" s="23"/>
      <c r="H343" s="135"/>
      <c r="I343" s="135">
        <f t="shared" si="76"/>
        <v>0</v>
      </c>
      <c r="J343" s="135">
        <f t="shared" si="76"/>
        <v>0</v>
      </c>
      <c r="K343" s="23"/>
      <c r="L343" s="135"/>
      <c r="M343" s="135"/>
      <c r="N343" s="135"/>
      <c r="O343" s="23"/>
      <c r="P343" s="34">
        <f t="shared" si="100"/>
        <v>0</v>
      </c>
      <c r="R343" s="5"/>
    </row>
    <row r="344" spans="1:18" s="2" customFormat="1" ht="39" hidden="1" customHeight="1" x14ac:dyDescent="0.2">
      <c r="A344" s="42"/>
      <c r="B344" s="32"/>
      <c r="C344" s="24" t="s">
        <v>149</v>
      </c>
      <c r="D344" s="135">
        <f t="shared" si="64"/>
        <v>0</v>
      </c>
      <c r="E344" s="135"/>
      <c r="F344" s="135"/>
      <c r="G344" s="23" t="e">
        <f t="shared" si="88"/>
        <v>#DIV/0!</v>
      </c>
      <c r="H344" s="135"/>
      <c r="I344" s="135">
        <f t="shared" si="76"/>
        <v>0</v>
      </c>
      <c r="J344" s="135">
        <f t="shared" si="76"/>
        <v>0</v>
      </c>
      <c r="K344" s="23" t="e">
        <f t="shared" si="101"/>
        <v>#DIV/0!</v>
      </c>
      <c r="L344" s="135"/>
      <c r="M344" s="135"/>
      <c r="N344" s="135"/>
      <c r="O344" s="23" t="e">
        <f t="shared" si="102"/>
        <v>#DIV/0!</v>
      </c>
      <c r="P344" s="19">
        <f t="shared" si="100"/>
        <v>0</v>
      </c>
      <c r="R344" s="5"/>
    </row>
    <row r="345" spans="1:18" s="2" customFormat="1" ht="15" hidden="1" customHeight="1" x14ac:dyDescent="0.2">
      <c r="A345" s="42"/>
      <c r="B345" s="32"/>
      <c r="C345" s="25" t="s">
        <v>111</v>
      </c>
      <c r="D345" s="135">
        <f t="shared" si="64"/>
        <v>0</v>
      </c>
      <c r="E345" s="135">
        <f>SUM(E347)</f>
        <v>0</v>
      </c>
      <c r="F345" s="135"/>
      <c r="G345" s="23" t="e">
        <f t="shared" si="88"/>
        <v>#DIV/0!</v>
      </c>
      <c r="H345" s="135">
        <f>SUM(H347)</f>
        <v>0</v>
      </c>
      <c r="I345" s="135">
        <f t="shared" si="76"/>
        <v>0</v>
      </c>
      <c r="J345" s="135">
        <f t="shared" si="76"/>
        <v>0</v>
      </c>
      <c r="K345" s="23" t="e">
        <f t="shared" si="101"/>
        <v>#DIV/0!</v>
      </c>
      <c r="L345" s="135"/>
      <c r="M345" s="135"/>
      <c r="N345" s="135"/>
      <c r="O345" s="23"/>
      <c r="P345" s="19">
        <f t="shared" si="100"/>
        <v>0</v>
      </c>
      <c r="R345" s="5"/>
    </row>
    <row r="346" spans="1:18" s="2" customFormat="1" hidden="1" x14ac:dyDescent="0.2">
      <c r="A346" s="42"/>
      <c r="B346" s="32"/>
      <c r="C346" s="26" t="s">
        <v>22</v>
      </c>
      <c r="D346" s="135"/>
      <c r="E346" s="135"/>
      <c r="F346" s="135"/>
      <c r="G346" s="23"/>
      <c r="H346" s="135"/>
      <c r="I346" s="135">
        <f t="shared" ref="I346:J409" si="103">E346-M346</f>
        <v>0</v>
      </c>
      <c r="J346" s="135">
        <f t="shared" si="103"/>
        <v>0</v>
      </c>
      <c r="K346" s="23"/>
      <c r="L346" s="135"/>
      <c r="M346" s="135"/>
      <c r="N346" s="135"/>
      <c r="O346" s="23"/>
      <c r="P346" s="19">
        <f t="shared" si="100"/>
        <v>0</v>
      </c>
      <c r="R346" s="5"/>
    </row>
    <row r="347" spans="1:18" s="2" customFormat="1" ht="15" hidden="1" customHeight="1" x14ac:dyDescent="0.2">
      <c r="A347" s="42"/>
      <c r="B347" s="48"/>
      <c r="C347" s="49" t="s">
        <v>7</v>
      </c>
      <c r="D347" s="140">
        <f t="shared" si="64"/>
        <v>0</v>
      </c>
      <c r="E347" s="140"/>
      <c r="F347" s="140"/>
      <c r="G347" s="50" t="e">
        <f t="shared" si="88"/>
        <v>#DIV/0!</v>
      </c>
      <c r="H347" s="140"/>
      <c r="I347" s="140">
        <f t="shared" si="103"/>
        <v>0</v>
      </c>
      <c r="J347" s="140">
        <f t="shared" si="103"/>
        <v>0</v>
      </c>
      <c r="K347" s="50" t="e">
        <f t="shared" si="101"/>
        <v>#DIV/0!</v>
      </c>
      <c r="L347" s="140"/>
      <c r="M347" s="140"/>
      <c r="N347" s="140"/>
      <c r="O347" s="50"/>
      <c r="P347" s="19">
        <f t="shared" si="100"/>
        <v>0</v>
      </c>
      <c r="R347" s="5"/>
    </row>
    <row r="348" spans="1:18" s="2" customFormat="1" hidden="1" x14ac:dyDescent="0.2">
      <c r="A348" s="42"/>
      <c r="B348" s="32"/>
      <c r="C348" s="27" t="s">
        <v>15</v>
      </c>
      <c r="D348" s="135">
        <f t="shared" si="64"/>
        <v>0</v>
      </c>
      <c r="E348" s="135"/>
      <c r="F348" s="135"/>
      <c r="G348" s="23" t="e">
        <f t="shared" si="88"/>
        <v>#DIV/0!</v>
      </c>
      <c r="H348" s="135"/>
      <c r="I348" s="135">
        <f t="shared" si="103"/>
        <v>0</v>
      </c>
      <c r="J348" s="135">
        <f t="shared" si="103"/>
        <v>0</v>
      </c>
      <c r="K348" s="23" t="e">
        <f t="shared" si="101"/>
        <v>#DIV/0!</v>
      </c>
      <c r="L348" s="135"/>
      <c r="M348" s="135"/>
      <c r="N348" s="135"/>
      <c r="O348" s="23" t="e">
        <f t="shared" si="102"/>
        <v>#DIV/0!</v>
      </c>
      <c r="P348" s="19">
        <f t="shared" si="100"/>
        <v>0</v>
      </c>
      <c r="R348" s="5"/>
    </row>
    <row r="349" spans="1:18" s="2" customFormat="1" ht="39" hidden="1" customHeight="1" x14ac:dyDescent="0.2">
      <c r="A349" s="42"/>
      <c r="B349" s="48"/>
      <c r="C349" s="51" t="s">
        <v>150</v>
      </c>
      <c r="D349" s="140">
        <f t="shared" si="64"/>
        <v>0</v>
      </c>
      <c r="E349" s="140"/>
      <c r="F349" s="140"/>
      <c r="G349" s="50" t="e">
        <f t="shared" si="88"/>
        <v>#DIV/0!</v>
      </c>
      <c r="H349" s="140"/>
      <c r="I349" s="140">
        <f t="shared" si="103"/>
        <v>0</v>
      </c>
      <c r="J349" s="140">
        <f t="shared" si="103"/>
        <v>0</v>
      </c>
      <c r="K349" s="50" t="e">
        <f t="shared" si="101"/>
        <v>#DIV/0!</v>
      </c>
      <c r="L349" s="140"/>
      <c r="M349" s="140"/>
      <c r="N349" s="140"/>
      <c r="O349" s="50" t="e">
        <f t="shared" si="102"/>
        <v>#DIV/0!</v>
      </c>
      <c r="P349" s="34">
        <f t="shared" si="100"/>
        <v>0</v>
      </c>
      <c r="R349" s="5"/>
    </row>
    <row r="350" spans="1:18" s="17" customFormat="1" ht="18.75" customHeight="1" x14ac:dyDescent="0.3">
      <c r="A350" s="52"/>
      <c r="B350" s="32">
        <v>71012</v>
      </c>
      <c r="C350" s="120" t="s">
        <v>188</v>
      </c>
      <c r="D350" s="135">
        <f t="shared" si="64"/>
        <v>8009466</v>
      </c>
      <c r="E350" s="135">
        <f>SUM(E351,E360)</f>
        <v>7650146</v>
      </c>
      <c r="F350" s="135">
        <f>SUM(F351,F360)</f>
        <v>7177270.71</v>
      </c>
      <c r="G350" s="23">
        <f t="shared" ref="G350:G351" si="104">F350/E350*100</f>
        <v>93.818741629244712</v>
      </c>
      <c r="H350" s="135">
        <f>SUM(H351,H360)</f>
        <v>572000</v>
      </c>
      <c r="I350" s="135">
        <f t="shared" si="103"/>
        <v>271300</v>
      </c>
      <c r="J350" s="135">
        <f t="shared" si="103"/>
        <v>200420.28000000026</v>
      </c>
      <c r="K350" s="23">
        <f t="shared" si="101"/>
        <v>73.874043494286866</v>
      </c>
      <c r="L350" s="135">
        <f>SUM(L351,L360)</f>
        <v>7437466</v>
      </c>
      <c r="M350" s="135">
        <f>SUM(M351,M360)</f>
        <v>7378846</v>
      </c>
      <c r="N350" s="135">
        <f>SUM(N351,N360)</f>
        <v>6976850.4299999997</v>
      </c>
      <c r="O350" s="23">
        <f t="shared" ref="O350:O351" si="105">N350/M350*100</f>
        <v>94.552053668012576</v>
      </c>
      <c r="P350" s="31">
        <f t="shared" ref="P350:P364" si="106">E350-D350</f>
        <v>-359320</v>
      </c>
      <c r="R350" s="5"/>
    </row>
    <row r="351" spans="1:18" s="2" customFormat="1" ht="12" customHeight="1" x14ac:dyDescent="0.2">
      <c r="A351" s="52"/>
      <c r="B351" s="32"/>
      <c r="C351" s="41" t="s">
        <v>110</v>
      </c>
      <c r="D351" s="135">
        <f t="shared" si="64"/>
        <v>6697966</v>
      </c>
      <c r="E351" s="135">
        <f>SUM(E353,E357,E358,E359)</f>
        <v>6338646</v>
      </c>
      <c r="F351" s="135">
        <f>SUM(F353,F357,F358,F359)</f>
        <v>5940046.71</v>
      </c>
      <c r="G351" s="23">
        <f t="shared" si="104"/>
        <v>93.711601973039677</v>
      </c>
      <c r="H351" s="135">
        <f>SUM(H353,H357,H358,H359)</f>
        <v>572000</v>
      </c>
      <c r="I351" s="135">
        <f t="shared" si="103"/>
        <v>271300</v>
      </c>
      <c r="J351" s="135">
        <f t="shared" si="103"/>
        <v>200420.28000000026</v>
      </c>
      <c r="K351" s="23">
        <f t="shared" si="101"/>
        <v>73.874043494286866</v>
      </c>
      <c r="L351" s="135">
        <f>SUM(L353,L357,L358,L359)</f>
        <v>6125966</v>
      </c>
      <c r="M351" s="135">
        <f>SUM(M353,M359)</f>
        <v>6067346</v>
      </c>
      <c r="N351" s="135">
        <f>SUM(N353,N359)</f>
        <v>5739626.4299999997</v>
      </c>
      <c r="O351" s="23">
        <f t="shared" si="105"/>
        <v>94.598633900225892</v>
      </c>
      <c r="P351" s="19">
        <f t="shared" si="106"/>
        <v>-359320</v>
      </c>
      <c r="R351" s="5"/>
    </row>
    <row r="352" spans="1:18" s="2" customFormat="1" x14ac:dyDescent="0.2">
      <c r="A352" s="52"/>
      <c r="B352" s="32"/>
      <c r="C352" s="27" t="s">
        <v>22</v>
      </c>
      <c r="D352" s="135"/>
      <c r="E352" s="135"/>
      <c r="F352" s="135"/>
      <c r="G352" s="23"/>
      <c r="H352" s="135"/>
      <c r="I352" s="135"/>
      <c r="J352" s="135"/>
      <c r="K352" s="23"/>
      <c r="L352" s="135"/>
      <c r="M352" s="135"/>
      <c r="N352" s="135"/>
      <c r="O352" s="23"/>
      <c r="P352" s="19">
        <f t="shared" si="106"/>
        <v>0</v>
      </c>
      <c r="R352" s="5"/>
    </row>
    <row r="353" spans="1:18" s="2" customFormat="1" ht="14.25" customHeight="1" x14ac:dyDescent="0.2">
      <c r="A353" s="52"/>
      <c r="B353" s="32"/>
      <c r="C353" s="22" t="s">
        <v>14</v>
      </c>
      <c r="D353" s="135">
        <f t="shared" si="64"/>
        <v>6403566</v>
      </c>
      <c r="E353" s="135">
        <f>SUM(E355:E356)</f>
        <v>6050246</v>
      </c>
      <c r="F353" s="135">
        <f>SUM(F355:F356)</f>
        <v>5687100.4100000001</v>
      </c>
      <c r="G353" s="23">
        <f t="shared" ref="G353" si="107">F353/E353*100</f>
        <v>93.997837608586494</v>
      </c>
      <c r="H353" s="135">
        <f>SUM(H355:H356)</f>
        <v>572000</v>
      </c>
      <c r="I353" s="135">
        <f t="shared" si="103"/>
        <v>271300</v>
      </c>
      <c r="J353" s="135">
        <f t="shared" si="103"/>
        <v>200420.28000000026</v>
      </c>
      <c r="K353" s="23">
        <f t="shared" si="101"/>
        <v>73.874043494286866</v>
      </c>
      <c r="L353" s="135">
        <f>SUM(L355:L356)</f>
        <v>5831566</v>
      </c>
      <c r="M353" s="135">
        <f>SUM(M355:M356)</f>
        <v>5778946</v>
      </c>
      <c r="N353" s="135">
        <f>SUM(N355:N356)</f>
        <v>5486680.1299999999</v>
      </c>
      <c r="O353" s="23">
        <f t="shared" ref="O353" si="108">N353/M353*100</f>
        <v>94.942574822467634</v>
      </c>
      <c r="P353" s="19">
        <f t="shared" si="106"/>
        <v>-353320</v>
      </c>
      <c r="R353" s="5"/>
    </row>
    <row r="354" spans="1:18" s="2" customFormat="1" ht="12" customHeight="1" x14ac:dyDescent="0.2">
      <c r="A354" s="52"/>
      <c r="B354" s="32"/>
      <c r="C354" s="27" t="s">
        <v>15</v>
      </c>
      <c r="D354" s="135"/>
      <c r="E354" s="135"/>
      <c r="F354" s="135"/>
      <c r="G354" s="23"/>
      <c r="H354" s="135"/>
      <c r="I354" s="135"/>
      <c r="J354" s="135"/>
      <c r="K354" s="23"/>
      <c r="L354" s="135"/>
      <c r="M354" s="135"/>
      <c r="N354" s="135"/>
      <c r="O354" s="23"/>
      <c r="P354" s="19">
        <f t="shared" si="106"/>
        <v>0</v>
      </c>
      <c r="R354" s="5"/>
    </row>
    <row r="355" spans="1:18" s="2" customFormat="1" ht="15" customHeight="1" x14ac:dyDescent="0.2">
      <c r="A355" s="52"/>
      <c r="B355" s="32"/>
      <c r="C355" s="27" t="s">
        <v>19</v>
      </c>
      <c r="D355" s="135">
        <f t="shared" si="64"/>
        <v>1647629</v>
      </c>
      <c r="E355" s="135">
        <v>1604909</v>
      </c>
      <c r="F355" s="135">
        <v>1383472.56</v>
      </c>
      <c r="G355" s="23">
        <f t="shared" ref="G355:G364" si="109">F355/E355*100</f>
        <v>86.202554786595371</v>
      </c>
      <c r="H355" s="135">
        <v>148500</v>
      </c>
      <c r="I355" s="135">
        <f t="shared" si="103"/>
        <v>122400</v>
      </c>
      <c r="J355" s="135">
        <f t="shared" si="103"/>
        <v>102777.72999999998</v>
      </c>
      <c r="K355" s="23">
        <f t="shared" si="101"/>
        <v>83.968733660130695</v>
      </c>
      <c r="L355" s="135">
        <v>1499129</v>
      </c>
      <c r="M355" s="135">
        <v>1482509</v>
      </c>
      <c r="N355" s="135">
        <v>1280694.83</v>
      </c>
      <c r="O355" s="23">
        <f t="shared" ref="O355:O364" si="110">N355/M355*100</f>
        <v>86.386985171759505</v>
      </c>
      <c r="P355" s="19">
        <f t="shared" si="106"/>
        <v>-42720</v>
      </c>
      <c r="R355" s="5"/>
    </row>
    <row r="356" spans="1:18" s="2" customFormat="1" ht="14.25" customHeight="1" x14ac:dyDescent="0.2">
      <c r="A356" s="52"/>
      <c r="B356" s="32"/>
      <c r="C356" s="27" t="s">
        <v>18</v>
      </c>
      <c r="D356" s="135">
        <f t="shared" si="64"/>
        <v>4755937</v>
      </c>
      <c r="E356" s="135">
        <v>4445337</v>
      </c>
      <c r="F356" s="135">
        <v>4303627.8499999996</v>
      </c>
      <c r="G356" s="23">
        <f t="shared" si="109"/>
        <v>96.81218431808432</v>
      </c>
      <c r="H356" s="135">
        <v>423500</v>
      </c>
      <c r="I356" s="135">
        <f t="shared" si="103"/>
        <v>148900</v>
      </c>
      <c r="J356" s="135">
        <f t="shared" si="103"/>
        <v>97642.549999999814</v>
      </c>
      <c r="K356" s="23">
        <f t="shared" si="101"/>
        <v>65.575923438549239</v>
      </c>
      <c r="L356" s="135">
        <v>4332437</v>
      </c>
      <c r="M356" s="135">
        <v>4296437</v>
      </c>
      <c r="N356" s="135">
        <v>4205985.3</v>
      </c>
      <c r="O356" s="23">
        <f t="shared" si="110"/>
        <v>97.894727654565855</v>
      </c>
      <c r="P356" s="19">
        <f t="shared" si="106"/>
        <v>-310600</v>
      </c>
      <c r="R356" s="5"/>
    </row>
    <row r="357" spans="1:18" s="2" customFormat="1" ht="15" hidden="1" customHeight="1" x14ac:dyDescent="0.2">
      <c r="A357" s="52"/>
      <c r="B357" s="32"/>
      <c r="C357" s="22" t="s">
        <v>16</v>
      </c>
      <c r="D357" s="135">
        <f t="shared" ref="D357:D420" si="111">H357+L357</f>
        <v>0</v>
      </c>
      <c r="E357" s="135"/>
      <c r="F357" s="135"/>
      <c r="G357" s="23" t="e">
        <f t="shared" si="109"/>
        <v>#DIV/0!</v>
      </c>
      <c r="H357" s="135"/>
      <c r="I357" s="135">
        <f t="shared" si="103"/>
        <v>0</v>
      </c>
      <c r="J357" s="135">
        <f t="shared" si="103"/>
        <v>0</v>
      </c>
      <c r="K357" s="23" t="e">
        <f t="shared" ref="K357:K358" si="112">J357/I357*100</f>
        <v>#DIV/0!</v>
      </c>
      <c r="L357" s="135"/>
      <c r="M357" s="135"/>
      <c r="N357" s="135"/>
      <c r="O357" s="23" t="e">
        <f t="shared" si="110"/>
        <v>#DIV/0!</v>
      </c>
      <c r="P357" s="19">
        <f t="shared" si="106"/>
        <v>0</v>
      </c>
      <c r="R357" s="5"/>
    </row>
    <row r="358" spans="1:18" s="2" customFormat="1" ht="15" hidden="1" customHeight="1" x14ac:dyDescent="0.2">
      <c r="A358" s="52"/>
      <c r="B358" s="32"/>
      <c r="C358" s="22" t="s">
        <v>17</v>
      </c>
      <c r="D358" s="135">
        <f t="shared" si="111"/>
        <v>0</v>
      </c>
      <c r="E358" s="135"/>
      <c r="F358" s="135"/>
      <c r="G358" s="23" t="e">
        <f t="shared" si="109"/>
        <v>#DIV/0!</v>
      </c>
      <c r="H358" s="135"/>
      <c r="I358" s="135">
        <f t="shared" si="103"/>
        <v>0</v>
      </c>
      <c r="J358" s="135">
        <f t="shared" si="103"/>
        <v>0</v>
      </c>
      <c r="K358" s="23" t="e">
        <f t="shared" si="112"/>
        <v>#DIV/0!</v>
      </c>
      <c r="L358" s="135"/>
      <c r="M358" s="135"/>
      <c r="N358" s="135"/>
      <c r="O358" s="23" t="e">
        <f t="shared" si="110"/>
        <v>#DIV/0!</v>
      </c>
      <c r="P358" s="19">
        <f t="shared" si="106"/>
        <v>0</v>
      </c>
      <c r="R358" s="5"/>
    </row>
    <row r="359" spans="1:18" s="2" customFormat="1" ht="43.5" customHeight="1" x14ac:dyDescent="0.2">
      <c r="A359" s="52"/>
      <c r="B359" s="32"/>
      <c r="C359" s="24" t="s">
        <v>149</v>
      </c>
      <c r="D359" s="135">
        <f t="shared" si="111"/>
        <v>294400</v>
      </c>
      <c r="E359" s="135">
        <v>288400</v>
      </c>
      <c r="F359" s="135">
        <v>252946.3</v>
      </c>
      <c r="G359" s="23">
        <f t="shared" si="109"/>
        <v>87.706761442441049</v>
      </c>
      <c r="H359" s="135"/>
      <c r="I359" s="135"/>
      <c r="J359" s="135"/>
      <c r="K359" s="23"/>
      <c r="L359" s="135">
        <v>294400</v>
      </c>
      <c r="M359" s="135">
        <v>288400</v>
      </c>
      <c r="N359" s="135">
        <v>252946.3</v>
      </c>
      <c r="O359" s="23">
        <f t="shared" si="110"/>
        <v>87.706761442441049</v>
      </c>
      <c r="P359" s="19">
        <f t="shared" si="106"/>
        <v>-6000</v>
      </c>
      <c r="R359" s="5"/>
    </row>
    <row r="360" spans="1:18" s="2" customFormat="1" ht="13.5" customHeight="1" x14ac:dyDescent="0.2">
      <c r="A360" s="52"/>
      <c r="B360" s="32"/>
      <c r="C360" s="25" t="s">
        <v>111</v>
      </c>
      <c r="D360" s="135">
        <f t="shared" si="111"/>
        <v>1311500</v>
      </c>
      <c r="E360" s="135">
        <f>SUM(E362)</f>
        <v>1311500</v>
      </c>
      <c r="F360" s="135">
        <f>SUM(F362)</f>
        <v>1237224</v>
      </c>
      <c r="G360" s="23">
        <f t="shared" si="109"/>
        <v>94.336561189477692</v>
      </c>
      <c r="H360" s="135"/>
      <c r="I360" s="135"/>
      <c r="J360" s="135"/>
      <c r="K360" s="23"/>
      <c r="L360" s="135">
        <f>SUM(L362)</f>
        <v>1311500</v>
      </c>
      <c r="M360" s="135">
        <f>SUM(M362)</f>
        <v>1311500</v>
      </c>
      <c r="N360" s="135">
        <f>SUM(N362)</f>
        <v>1237224</v>
      </c>
      <c r="O360" s="23">
        <f t="shared" si="110"/>
        <v>94.336561189477692</v>
      </c>
      <c r="P360" s="19">
        <f t="shared" si="106"/>
        <v>0</v>
      </c>
      <c r="R360" s="5"/>
    </row>
    <row r="361" spans="1:18" s="2" customFormat="1" ht="14.25" customHeight="1" x14ac:dyDescent="0.2">
      <c r="A361" s="52"/>
      <c r="B361" s="32"/>
      <c r="C361" s="26" t="s">
        <v>22</v>
      </c>
      <c r="D361" s="135"/>
      <c r="E361" s="135"/>
      <c r="F361" s="135"/>
      <c r="G361" s="23"/>
      <c r="H361" s="135"/>
      <c r="I361" s="135"/>
      <c r="J361" s="135"/>
      <c r="K361" s="23"/>
      <c r="L361" s="135"/>
      <c r="M361" s="135"/>
      <c r="N361" s="135"/>
      <c r="O361" s="23"/>
      <c r="P361" s="19">
        <f t="shared" si="106"/>
        <v>0</v>
      </c>
      <c r="R361" s="5"/>
    </row>
    <row r="362" spans="1:18" s="2" customFormat="1" ht="15" customHeight="1" x14ac:dyDescent="0.2">
      <c r="A362" s="52"/>
      <c r="B362" s="32"/>
      <c r="C362" s="22" t="s">
        <v>7</v>
      </c>
      <c r="D362" s="135">
        <f t="shared" si="111"/>
        <v>1311500</v>
      </c>
      <c r="E362" s="135">
        <f>1011500+300000</f>
        <v>1311500</v>
      </c>
      <c r="F362" s="135">
        <v>1237224</v>
      </c>
      <c r="G362" s="23">
        <f t="shared" si="109"/>
        <v>94.336561189477692</v>
      </c>
      <c r="H362" s="135"/>
      <c r="I362" s="135"/>
      <c r="J362" s="135"/>
      <c r="K362" s="23"/>
      <c r="L362" s="135">
        <v>1311500</v>
      </c>
      <c r="M362" s="135">
        <f>1011500+300000</f>
        <v>1311500</v>
      </c>
      <c r="N362" s="135">
        <v>1237224</v>
      </c>
      <c r="O362" s="23">
        <f t="shared" si="110"/>
        <v>94.336561189477692</v>
      </c>
      <c r="P362" s="19">
        <f t="shared" si="106"/>
        <v>0</v>
      </c>
      <c r="R362" s="5"/>
    </row>
    <row r="363" spans="1:18" s="2" customFormat="1" ht="12" customHeight="1" x14ac:dyDescent="0.2">
      <c r="A363" s="52"/>
      <c r="B363" s="32"/>
      <c r="C363" s="27" t="s">
        <v>15</v>
      </c>
      <c r="D363" s="135"/>
      <c r="E363" s="135"/>
      <c r="F363" s="135"/>
      <c r="G363" s="23"/>
      <c r="H363" s="135"/>
      <c r="I363" s="135"/>
      <c r="J363" s="135"/>
      <c r="K363" s="23"/>
      <c r="L363" s="135"/>
      <c r="M363" s="135"/>
      <c r="N363" s="135"/>
      <c r="O363" s="23"/>
      <c r="P363" s="19">
        <f t="shared" si="106"/>
        <v>0</v>
      </c>
      <c r="R363" s="5"/>
    </row>
    <row r="364" spans="1:18" s="2" customFormat="1" ht="41.25" customHeight="1" x14ac:dyDescent="0.2">
      <c r="A364" s="52"/>
      <c r="B364" s="48"/>
      <c r="C364" s="71" t="s">
        <v>226</v>
      </c>
      <c r="D364" s="140">
        <f t="shared" si="111"/>
        <v>300000</v>
      </c>
      <c r="E364" s="140">
        <v>300000</v>
      </c>
      <c r="F364" s="140">
        <f>213267+71089</f>
        <v>284356</v>
      </c>
      <c r="G364" s="50">
        <f t="shared" si="109"/>
        <v>94.785333333333327</v>
      </c>
      <c r="H364" s="140"/>
      <c r="I364" s="140"/>
      <c r="J364" s="140"/>
      <c r="K364" s="50"/>
      <c r="L364" s="140">
        <v>300000</v>
      </c>
      <c r="M364" s="140">
        <v>300000</v>
      </c>
      <c r="N364" s="140">
        <v>284356</v>
      </c>
      <c r="O364" s="50">
        <f t="shared" si="110"/>
        <v>94.785333333333327</v>
      </c>
      <c r="P364" s="34">
        <f t="shared" si="106"/>
        <v>0</v>
      </c>
      <c r="R364" s="5"/>
    </row>
    <row r="365" spans="1:18" s="17" customFormat="1" ht="18.75" hidden="1" customHeight="1" x14ac:dyDescent="0.3">
      <c r="A365" s="52"/>
      <c r="B365" s="32">
        <v>71013</v>
      </c>
      <c r="C365" s="120" t="s">
        <v>78</v>
      </c>
      <c r="D365" s="135">
        <f t="shared" si="111"/>
        <v>0</v>
      </c>
      <c r="E365" s="135">
        <f>SUM(E366,E375)</f>
        <v>0</v>
      </c>
      <c r="F365" s="135">
        <f>SUM(F366,F375)</f>
        <v>0</v>
      </c>
      <c r="G365" s="23" t="e">
        <f t="shared" si="88"/>
        <v>#DIV/0!</v>
      </c>
      <c r="H365" s="135">
        <f>SUM(H366,H375)</f>
        <v>0</v>
      </c>
      <c r="I365" s="135">
        <f t="shared" si="103"/>
        <v>0</v>
      </c>
      <c r="J365" s="135">
        <f t="shared" si="103"/>
        <v>0</v>
      </c>
      <c r="K365" s="23"/>
      <c r="L365" s="135">
        <f>SUM(L366,L375)</f>
        <v>0</v>
      </c>
      <c r="M365" s="135">
        <f>SUM(M366,M375)</f>
        <v>0</v>
      </c>
      <c r="N365" s="135">
        <f>SUM(N366,N375)</f>
        <v>0</v>
      </c>
      <c r="O365" s="23" t="e">
        <f t="shared" si="102"/>
        <v>#DIV/0!</v>
      </c>
      <c r="P365" s="31">
        <f t="shared" si="100"/>
        <v>0</v>
      </c>
      <c r="R365" s="5"/>
    </row>
    <row r="366" spans="1:18" s="2" customFormat="1" ht="14.25" hidden="1" customHeight="1" x14ac:dyDescent="0.2">
      <c r="A366" s="52"/>
      <c r="B366" s="32"/>
      <c r="C366" s="41" t="s">
        <v>110</v>
      </c>
      <c r="D366" s="135">
        <f t="shared" si="111"/>
        <v>0</v>
      </c>
      <c r="E366" s="135">
        <f>SUM(E368,E372,E373,E374)</f>
        <v>0</v>
      </c>
      <c r="F366" s="135">
        <f>SUM(F368,F372,F373,F374)</f>
        <v>0</v>
      </c>
      <c r="G366" s="23" t="e">
        <f t="shared" si="88"/>
        <v>#DIV/0!</v>
      </c>
      <c r="H366" s="135"/>
      <c r="I366" s="135">
        <f t="shared" si="103"/>
        <v>0</v>
      </c>
      <c r="J366" s="135">
        <f t="shared" si="103"/>
        <v>0</v>
      </c>
      <c r="K366" s="23"/>
      <c r="L366" s="135">
        <f>SUM(L368,L372,L373,L374)</f>
        <v>0</v>
      </c>
      <c r="M366" s="135">
        <f>SUM(M368)</f>
        <v>0</v>
      </c>
      <c r="N366" s="135">
        <f>SUM(N368)</f>
        <v>0</v>
      </c>
      <c r="O366" s="23" t="e">
        <f t="shared" si="102"/>
        <v>#DIV/0!</v>
      </c>
      <c r="P366" s="19">
        <f t="shared" si="100"/>
        <v>0</v>
      </c>
      <c r="R366" s="5"/>
    </row>
    <row r="367" spans="1:18" s="2" customFormat="1" hidden="1" x14ac:dyDescent="0.2">
      <c r="A367" s="52"/>
      <c r="B367" s="32"/>
      <c r="C367" s="27" t="s">
        <v>22</v>
      </c>
      <c r="D367" s="135">
        <f t="shared" si="111"/>
        <v>0</v>
      </c>
      <c r="E367" s="135"/>
      <c r="F367" s="135"/>
      <c r="G367" s="23"/>
      <c r="H367" s="135"/>
      <c r="I367" s="135">
        <f t="shared" si="103"/>
        <v>0</v>
      </c>
      <c r="J367" s="135">
        <f t="shared" si="103"/>
        <v>0</v>
      </c>
      <c r="K367" s="23"/>
      <c r="L367" s="135"/>
      <c r="M367" s="135"/>
      <c r="N367" s="135"/>
      <c r="O367" s="23"/>
      <c r="P367" s="19">
        <f t="shared" si="100"/>
        <v>0</v>
      </c>
      <c r="R367" s="5"/>
    </row>
    <row r="368" spans="1:18" s="2" customFormat="1" ht="14.25" hidden="1" customHeight="1" x14ac:dyDescent="0.2">
      <c r="A368" s="52"/>
      <c r="B368" s="32"/>
      <c r="C368" s="22" t="s">
        <v>14</v>
      </c>
      <c r="D368" s="135">
        <f t="shared" si="111"/>
        <v>0</v>
      </c>
      <c r="E368" s="135">
        <f>SUM(E370:E371)</f>
        <v>0</v>
      </c>
      <c r="F368" s="135">
        <f>SUM(F370:F371)</f>
        <v>0</v>
      </c>
      <c r="G368" s="23" t="e">
        <f t="shared" si="88"/>
        <v>#DIV/0!</v>
      </c>
      <c r="H368" s="135"/>
      <c r="I368" s="135">
        <f t="shared" si="103"/>
        <v>0</v>
      </c>
      <c r="J368" s="135">
        <f t="shared" si="103"/>
        <v>0</v>
      </c>
      <c r="K368" s="23"/>
      <c r="L368" s="135">
        <f>SUM(L370:L371)</f>
        <v>0</v>
      </c>
      <c r="M368" s="135">
        <f>SUM(M371)</f>
        <v>0</v>
      </c>
      <c r="N368" s="135">
        <f>SUM(N371)</f>
        <v>0</v>
      </c>
      <c r="O368" s="23" t="e">
        <f t="shared" si="102"/>
        <v>#DIV/0!</v>
      </c>
      <c r="P368" s="19">
        <f t="shared" si="100"/>
        <v>0</v>
      </c>
      <c r="R368" s="5"/>
    </row>
    <row r="369" spans="1:18" s="2" customFormat="1" ht="12" hidden="1" customHeight="1" x14ac:dyDescent="0.2">
      <c r="A369" s="52"/>
      <c r="B369" s="32"/>
      <c r="C369" s="27" t="s">
        <v>15</v>
      </c>
      <c r="D369" s="135">
        <f t="shared" si="111"/>
        <v>0</v>
      </c>
      <c r="E369" s="135"/>
      <c r="F369" s="135"/>
      <c r="G369" s="23"/>
      <c r="H369" s="135"/>
      <c r="I369" s="135">
        <f t="shared" si="103"/>
        <v>0</v>
      </c>
      <c r="J369" s="135">
        <f t="shared" si="103"/>
        <v>0</v>
      </c>
      <c r="K369" s="23"/>
      <c r="L369" s="135"/>
      <c r="M369" s="135"/>
      <c r="N369" s="135"/>
      <c r="O369" s="23"/>
      <c r="P369" s="19">
        <f t="shared" si="100"/>
        <v>0</v>
      </c>
      <c r="R369" s="5"/>
    </row>
    <row r="370" spans="1:18" s="2" customFormat="1" ht="15" hidden="1" customHeight="1" x14ac:dyDescent="0.2">
      <c r="A370" s="52"/>
      <c r="B370" s="32"/>
      <c r="C370" s="27" t="s">
        <v>19</v>
      </c>
      <c r="D370" s="135">
        <f t="shared" si="111"/>
        <v>0</v>
      </c>
      <c r="E370" s="135"/>
      <c r="F370" s="135"/>
      <c r="G370" s="23" t="e">
        <f t="shared" si="88"/>
        <v>#DIV/0!</v>
      </c>
      <c r="H370" s="135"/>
      <c r="I370" s="135">
        <f t="shared" si="103"/>
        <v>0</v>
      </c>
      <c r="J370" s="135">
        <f t="shared" si="103"/>
        <v>0</v>
      </c>
      <c r="K370" s="23"/>
      <c r="L370" s="135"/>
      <c r="M370" s="135"/>
      <c r="N370" s="135"/>
      <c r="O370" s="23" t="e">
        <f t="shared" si="102"/>
        <v>#DIV/0!</v>
      </c>
      <c r="P370" s="19">
        <f t="shared" si="100"/>
        <v>0</v>
      </c>
      <c r="R370" s="5"/>
    </row>
    <row r="371" spans="1:18" s="2" customFormat="1" ht="17.25" hidden="1" customHeight="1" x14ac:dyDescent="0.2">
      <c r="A371" s="52"/>
      <c r="B371" s="32"/>
      <c r="C371" s="27" t="s">
        <v>18</v>
      </c>
      <c r="D371" s="135">
        <f t="shared" si="111"/>
        <v>0</v>
      </c>
      <c r="E371" s="135"/>
      <c r="F371" s="135"/>
      <c r="G371" s="23" t="e">
        <f t="shared" si="88"/>
        <v>#DIV/0!</v>
      </c>
      <c r="H371" s="135"/>
      <c r="I371" s="140">
        <f t="shared" si="103"/>
        <v>0</v>
      </c>
      <c r="J371" s="140">
        <f t="shared" si="103"/>
        <v>0</v>
      </c>
      <c r="K371" s="23"/>
      <c r="L371" s="135"/>
      <c r="M371" s="135"/>
      <c r="N371" s="135"/>
      <c r="O371" s="50" t="e">
        <f t="shared" si="102"/>
        <v>#DIV/0!</v>
      </c>
      <c r="P371" s="19">
        <f t="shared" si="100"/>
        <v>0</v>
      </c>
      <c r="R371" s="5"/>
    </row>
    <row r="372" spans="1:18" s="2" customFormat="1" ht="15" hidden="1" customHeight="1" x14ac:dyDescent="0.2">
      <c r="A372" s="52"/>
      <c r="B372" s="32"/>
      <c r="C372" s="22" t="s">
        <v>16</v>
      </c>
      <c r="D372" s="135">
        <f t="shared" si="111"/>
        <v>0</v>
      </c>
      <c r="E372" s="135"/>
      <c r="F372" s="135"/>
      <c r="G372" s="23" t="e">
        <f t="shared" si="88"/>
        <v>#DIV/0!</v>
      </c>
      <c r="H372" s="135"/>
      <c r="I372" s="135">
        <f t="shared" si="103"/>
        <v>0</v>
      </c>
      <c r="J372" s="135">
        <f t="shared" si="103"/>
        <v>0</v>
      </c>
      <c r="K372" s="23" t="e">
        <f t="shared" si="101"/>
        <v>#DIV/0!</v>
      </c>
      <c r="L372" s="135"/>
      <c r="M372" s="135"/>
      <c r="N372" s="135"/>
      <c r="O372" s="23" t="e">
        <f t="shared" si="102"/>
        <v>#DIV/0!</v>
      </c>
      <c r="P372" s="19">
        <f t="shared" si="100"/>
        <v>0</v>
      </c>
      <c r="R372" s="5"/>
    </row>
    <row r="373" spans="1:18" s="2" customFormat="1" ht="15" hidden="1" customHeight="1" x14ac:dyDescent="0.2">
      <c r="A373" s="52"/>
      <c r="B373" s="32"/>
      <c r="C373" s="22" t="s">
        <v>17</v>
      </c>
      <c r="D373" s="135">
        <f t="shared" si="111"/>
        <v>0</v>
      </c>
      <c r="E373" s="135"/>
      <c r="F373" s="135"/>
      <c r="G373" s="23" t="e">
        <f t="shared" si="88"/>
        <v>#DIV/0!</v>
      </c>
      <c r="H373" s="135"/>
      <c r="I373" s="135">
        <f t="shared" si="103"/>
        <v>0</v>
      </c>
      <c r="J373" s="135">
        <f t="shared" si="103"/>
        <v>0</v>
      </c>
      <c r="K373" s="23" t="e">
        <f t="shared" si="101"/>
        <v>#DIV/0!</v>
      </c>
      <c r="L373" s="135"/>
      <c r="M373" s="135"/>
      <c r="N373" s="135"/>
      <c r="O373" s="23" t="e">
        <f t="shared" si="102"/>
        <v>#DIV/0!</v>
      </c>
      <c r="P373" s="19">
        <f t="shared" si="100"/>
        <v>0</v>
      </c>
      <c r="R373" s="5"/>
    </row>
    <row r="374" spans="1:18" s="2" customFormat="1" ht="38.25" hidden="1" customHeight="1" x14ac:dyDescent="0.2">
      <c r="A374" s="52"/>
      <c r="B374" s="32"/>
      <c r="C374" s="24" t="s">
        <v>149</v>
      </c>
      <c r="D374" s="135">
        <f t="shared" si="111"/>
        <v>0</v>
      </c>
      <c r="E374" s="135"/>
      <c r="F374" s="135"/>
      <c r="G374" s="23" t="e">
        <f t="shared" si="88"/>
        <v>#DIV/0!</v>
      </c>
      <c r="H374" s="135"/>
      <c r="I374" s="135">
        <f t="shared" si="103"/>
        <v>0</v>
      </c>
      <c r="J374" s="135">
        <f t="shared" si="103"/>
        <v>0</v>
      </c>
      <c r="K374" s="23" t="e">
        <f t="shared" si="101"/>
        <v>#DIV/0!</v>
      </c>
      <c r="L374" s="135"/>
      <c r="M374" s="135"/>
      <c r="N374" s="135"/>
      <c r="O374" s="23" t="e">
        <f t="shared" si="102"/>
        <v>#DIV/0!</v>
      </c>
      <c r="P374" s="19">
        <f t="shared" si="100"/>
        <v>0</v>
      </c>
      <c r="R374" s="5"/>
    </row>
    <row r="375" spans="1:18" s="2" customFormat="1" ht="15" hidden="1" customHeight="1" x14ac:dyDescent="0.2">
      <c r="A375" s="52"/>
      <c r="B375" s="32"/>
      <c r="C375" s="25" t="s">
        <v>111</v>
      </c>
      <c r="D375" s="135">
        <f t="shared" si="111"/>
        <v>0</v>
      </c>
      <c r="E375" s="135">
        <f>SUM(E377)</f>
        <v>0</v>
      </c>
      <c r="F375" s="135">
        <f>SUM(F377)</f>
        <v>0</v>
      </c>
      <c r="G375" s="23" t="e">
        <f t="shared" si="88"/>
        <v>#DIV/0!</v>
      </c>
      <c r="H375" s="135">
        <f>SUM(H377)</f>
        <v>0</v>
      </c>
      <c r="I375" s="135">
        <f t="shared" si="103"/>
        <v>0</v>
      </c>
      <c r="J375" s="135">
        <f t="shared" si="103"/>
        <v>0</v>
      </c>
      <c r="K375" s="23" t="e">
        <f t="shared" si="101"/>
        <v>#DIV/0!</v>
      </c>
      <c r="L375" s="135">
        <f>SUM(L377)</f>
        <v>0</v>
      </c>
      <c r="M375" s="135">
        <f>SUM(M377)</f>
        <v>0</v>
      </c>
      <c r="N375" s="135">
        <f>SUM(N377)</f>
        <v>0</v>
      </c>
      <c r="O375" s="23" t="e">
        <f t="shared" si="102"/>
        <v>#DIV/0!</v>
      </c>
      <c r="P375" s="19">
        <f t="shared" si="100"/>
        <v>0</v>
      </c>
      <c r="R375" s="5"/>
    </row>
    <row r="376" spans="1:18" s="2" customFormat="1" hidden="1" x14ac:dyDescent="0.2">
      <c r="A376" s="52"/>
      <c r="B376" s="32"/>
      <c r="C376" s="26" t="s">
        <v>22</v>
      </c>
      <c r="D376" s="135">
        <f t="shared" si="111"/>
        <v>0</v>
      </c>
      <c r="E376" s="135"/>
      <c r="F376" s="135"/>
      <c r="G376" s="23" t="e">
        <f t="shared" si="88"/>
        <v>#DIV/0!</v>
      </c>
      <c r="H376" s="135"/>
      <c r="I376" s="135">
        <f t="shared" si="103"/>
        <v>0</v>
      </c>
      <c r="J376" s="135">
        <f t="shared" si="103"/>
        <v>0</v>
      </c>
      <c r="K376" s="23" t="e">
        <f t="shared" si="101"/>
        <v>#DIV/0!</v>
      </c>
      <c r="L376" s="135"/>
      <c r="M376" s="135"/>
      <c r="N376" s="135"/>
      <c r="O376" s="23" t="e">
        <f t="shared" si="102"/>
        <v>#DIV/0!</v>
      </c>
      <c r="P376" s="19">
        <f t="shared" si="100"/>
        <v>0</v>
      </c>
      <c r="R376" s="5"/>
    </row>
    <row r="377" spans="1:18" s="2" customFormat="1" ht="15" hidden="1" customHeight="1" x14ac:dyDescent="0.2">
      <c r="A377" s="52"/>
      <c r="B377" s="32"/>
      <c r="C377" s="22" t="s">
        <v>7</v>
      </c>
      <c r="D377" s="135">
        <f t="shared" si="111"/>
        <v>0</v>
      </c>
      <c r="E377" s="135"/>
      <c r="F377" s="135"/>
      <c r="G377" s="23" t="e">
        <f t="shared" si="88"/>
        <v>#DIV/0!</v>
      </c>
      <c r="H377" s="135"/>
      <c r="I377" s="135">
        <f t="shared" si="103"/>
        <v>0</v>
      </c>
      <c r="J377" s="135">
        <f t="shared" si="103"/>
        <v>0</v>
      </c>
      <c r="K377" s="23" t="e">
        <f t="shared" si="101"/>
        <v>#DIV/0!</v>
      </c>
      <c r="L377" s="135"/>
      <c r="M377" s="135"/>
      <c r="N377" s="135"/>
      <c r="O377" s="23" t="e">
        <f t="shared" si="102"/>
        <v>#DIV/0!</v>
      </c>
      <c r="P377" s="19">
        <f t="shared" si="100"/>
        <v>0</v>
      </c>
      <c r="R377" s="5"/>
    </row>
    <row r="378" spans="1:18" s="2" customFormat="1" hidden="1" x14ac:dyDescent="0.2">
      <c r="A378" s="52"/>
      <c r="B378" s="32"/>
      <c r="C378" s="27" t="s">
        <v>15</v>
      </c>
      <c r="D378" s="135">
        <f t="shared" si="111"/>
        <v>0</v>
      </c>
      <c r="E378" s="135"/>
      <c r="F378" s="135"/>
      <c r="G378" s="23" t="e">
        <f t="shared" si="88"/>
        <v>#DIV/0!</v>
      </c>
      <c r="H378" s="135"/>
      <c r="I378" s="135">
        <f t="shared" si="103"/>
        <v>0</v>
      </c>
      <c r="J378" s="135">
        <f t="shared" si="103"/>
        <v>0</v>
      </c>
      <c r="K378" s="23" t="e">
        <f t="shared" si="101"/>
        <v>#DIV/0!</v>
      </c>
      <c r="L378" s="135"/>
      <c r="M378" s="135"/>
      <c r="N378" s="135"/>
      <c r="O378" s="23" t="e">
        <f t="shared" si="102"/>
        <v>#DIV/0!</v>
      </c>
      <c r="P378" s="19">
        <f t="shared" si="100"/>
        <v>0</v>
      </c>
      <c r="R378" s="5"/>
    </row>
    <row r="379" spans="1:18" s="2" customFormat="1" ht="38.25" hidden="1" customHeight="1" x14ac:dyDescent="0.2">
      <c r="A379" s="52"/>
      <c r="B379" s="48"/>
      <c r="C379" s="28" t="s">
        <v>150</v>
      </c>
      <c r="D379" s="135">
        <f t="shared" si="111"/>
        <v>0</v>
      </c>
      <c r="E379" s="140"/>
      <c r="F379" s="140"/>
      <c r="G379" s="50" t="e">
        <f t="shared" si="88"/>
        <v>#DIV/0!</v>
      </c>
      <c r="H379" s="140"/>
      <c r="I379" s="140">
        <f t="shared" si="103"/>
        <v>0</v>
      </c>
      <c r="J379" s="135">
        <f t="shared" si="103"/>
        <v>0</v>
      </c>
      <c r="K379" s="50" t="e">
        <f t="shared" si="101"/>
        <v>#DIV/0!</v>
      </c>
      <c r="L379" s="140"/>
      <c r="M379" s="140"/>
      <c r="N379" s="140"/>
      <c r="O379" s="50" t="e">
        <f t="shared" si="102"/>
        <v>#DIV/0!</v>
      </c>
      <c r="P379" s="34">
        <f t="shared" si="100"/>
        <v>0</v>
      </c>
      <c r="R379" s="5"/>
    </row>
    <row r="380" spans="1:18" s="17" customFormat="1" ht="19.5" hidden="1" customHeight="1" x14ac:dyDescent="0.3">
      <c r="A380" s="52"/>
      <c r="B380" s="85">
        <v>71014</v>
      </c>
      <c r="C380" s="87" t="s">
        <v>90</v>
      </c>
      <c r="D380" s="135">
        <f t="shared" si="111"/>
        <v>0</v>
      </c>
      <c r="E380" s="139">
        <f>SUM(E381,E390)</f>
        <v>0</v>
      </c>
      <c r="F380" s="139">
        <f>SUM(F381,F390)</f>
        <v>0</v>
      </c>
      <c r="G380" s="54" t="e">
        <f t="shared" si="88"/>
        <v>#DIV/0!</v>
      </c>
      <c r="H380" s="139">
        <f>SUM(H381,H390)</f>
        <v>0</v>
      </c>
      <c r="I380" s="135">
        <f t="shared" si="103"/>
        <v>0</v>
      </c>
      <c r="J380" s="135">
        <f t="shared" si="103"/>
        <v>0</v>
      </c>
      <c r="K380" s="54" t="e">
        <f t="shared" si="101"/>
        <v>#DIV/0!</v>
      </c>
      <c r="L380" s="139">
        <f>SUM(L381,L390)</f>
        <v>0</v>
      </c>
      <c r="M380" s="139">
        <f>SUM(M381,M390)</f>
        <v>0</v>
      </c>
      <c r="N380" s="139">
        <f>SUM(N381,N390)</f>
        <v>0</v>
      </c>
      <c r="O380" s="54" t="e">
        <f t="shared" si="102"/>
        <v>#DIV/0!</v>
      </c>
      <c r="P380" s="18">
        <f t="shared" si="100"/>
        <v>0</v>
      </c>
      <c r="R380" s="5"/>
    </row>
    <row r="381" spans="1:18" s="2" customFormat="1" ht="15.75" hidden="1" customHeight="1" x14ac:dyDescent="0.2">
      <c r="A381" s="52"/>
      <c r="B381" s="32"/>
      <c r="C381" s="41" t="s">
        <v>110</v>
      </c>
      <c r="D381" s="135">
        <f t="shared" si="111"/>
        <v>0</v>
      </c>
      <c r="E381" s="135">
        <f>SUM(E383,E387,E388,E389)</f>
        <v>0</v>
      </c>
      <c r="F381" s="135">
        <f>SUM(F383,F387,F388,F389)</f>
        <v>0</v>
      </c>
      <c r="G381" s="23" t="e">
        <f t="shared" si="88"/>
        <v>#DIV/0!</v>
      </c>
      <c r="H381" s="135">
        <f>SUM(H383,H387,H388,H389)</f>
        <v>0</v>
      </c>
      <c r="I381" s="135">
        <f t="shared" si="103"/>
        <v>0</v>
      </c>
      <c r="J381" s="135">
        <f t="shared" si="103"/>
        <v>0</v>
      </c>
      <c r="K381" s="23" t="e">
        <f t="shared" si="101"/>
        <v>#DIV/0!</v>
      </c>
      <c r="L381" s="135">
        <f>SUM(L383,L387,L388,L389)</f>
        <v>0</v>
      </c>
      <c r="M381" s="135">
        <f>SUM(M383,M387,M388,M389)</f>
        <v>0</v>
      </c>
      <c r="N381" s="135">
        <f>SUM(N383,N387,N388,N389)</f>
        <v>0</v>
      </c>
      <c r="O381" s="23" t="e">
        <f t="shared" si="102"/>
        <v>#DIV/0!</v>
      </c>
      <c r="P381" s="19">
        <f t="shared" si="100"/>
        <v>0</v>
      </c>
      <c r="R381" s="5"/>
    </row>
    <row r="382" spans="1:18" s="2" customFormat="1" hidden="1" x14ac:dyDescent="0.2">
      <c r="A382" s="52"/>
      <c r="B382" s="32"/>
      <c r="C382" s="27" t="s">
        <v>22</v>
      </c>
      <c r="D382" s="135">
        <f t="shared" si="111"/>
        <v>0</v>
      </c>
      <c r="E382" s="135"/>
      <c r="F382" s="135"/>
      <c r="G382" s="23"/>
      <c r="H382" s="135"/>
      <c r="I382" s="135">
        <f t="shared" si="103"/>
        <v>0</v>
      </c>
      <c r="J382" s="135">
        <f t="shared" si="103"/>
        <v>0</v>
      </c>
      <c r="K382" s="23"/>
      <c r="L382" s="135"/>
      <c r="M382" s="135"/>
      <c r="N382" s="135"/>
      <c r="O382" s="23"/>
      <c r="P382" s="19">
        <f t="shared" si="100"/>
        <v>0</v>
      </c>
      <c r="R382" s="5"/>
    </row>
    <row r="383" spans="1:18" s="2" customFormat="1" ht="15" hidden="1" customHeight="1" x14ac:dyDescent="0.2">
      <c r="A383" s="52"/>
      <c r="B383" s="32"/>
      <c r="C383" s="22" t="s">
        <v>14</v>
      </c>
      <c r="D383" s="135">
        <f t="shared" si="111"/>
        <v>0</v>
      </c>
      <c r="E383" s="135">
        <f>SUM(E385:E386)</f>
        <v>0</v>
      </c>
      <c r="F383" s="135">
        <f>SUM(F385:F386)</f>
        <v>0</v>
      </c>
      <c r="G383" s="23" t="e">
        <f t="shared" si="88"/>
        <v>#DIV/0!</v>
      </c>
      <c r="H383" s="135">
        <f>SUM(H385:H386)</f>
        <v>0</v>
      </c>
      <c r="I383" s="135">
        <f t="shared" si="103"/>
        <v>0</v>
      </c>
      <c r="J383" s="135">
        <f t="shared" si="103"/>
        <v>0</v>
      </c>
      <c r="K383" s="23" t="e">
        <f t="shared" si="101"/>
        <v>#DIV/0!</v>
      </c>
      <c r="L383" s="135">
        <f>SUM(L385:L386)</f>
        <v>0</v>
      </c>
      <c r="M383" s="135">
        <f>SUM(M385:M386)</f>
        <v>0</v>
      </c>
      <c r="N383" s="135">
        <f>SUM(N385:N386)</f>
        <v>0</v>
      </c>
      <c r="O383" s="23" t="e">
        <f t="shared" si="102"/>
        <v>#DIV/0!</v>
      </c>
      <c r="P383" s="19">
        <f t="shared" si="100"/>
        <v>0</v>
      </c>
      <c r="R383" s="5"/>
    </row>
    <row r="384" spans="1:18" s="2" customFormat="1" hidden="1" x14ac:dyDescent="0.2">
      <c r="A384" s="52"/>
      <c r="B384" s="32"/>
      <c r="C384" s="27" t="s">
        <v>15</v>
      </c>
      <c r="D384" s="135">
        <f t="shared" si="111"/>
        <v>0</v>
      </c>
      <c r="E384" s="135"/>
      <c r="F384" s="135"/>
      <c r="G384" s="23"/>
      <c r="H384" s="135"/>
      <c r="I384" s="135">
        <f t="shared" si="103"/>
        <v>0</v>
      </c>
      <c r="J384" s="135">
        <f t="shared" si="103"/>
        <v>0</v>
      </c>
      <c r="K384" s="23"/>
      <c r="L384" s="135"/>
      <c r="M384" s="135"/>
      <c r="N384" s="135"/>
      <c r="O384" s="23"/>
      <c r="P384" s="19">
        <f t="shared" si="100"/>
        <v>0</v>
      </c>
      <c r="R384" s="5"/>
    </row>
    <row r="385" spans="1:18" s="2" customFormat="1" ht="15" hidden="1" customHeight="1" x14ac:dyDescent="0.2">
      <c r="A385" s="52"/>
      <c r="B385" s="32"/>
      <c r="C385" s="27" t="s">
        <v>19</v>
      </c>
      <c r="D385" s="135">
        <f t="shared" si="111"/>
        <v>0</v>
      </c>
      <c r="E385" s="135"/>
      <c r="F385" s="135"/>
      <c r="G385" s="23" t="e">
        <f t="shared" si="88"/>
        <v>#DIV/0!</v>
      </c>
      <c r="H385" s="135"/>
      <c r="I385" s="135">
        <f t="shared" si="103"/>
        <v>0</v>
      </c>
      <c r="J385" s="135">
        <f t="shared" si="103"/>
        <v>0</v>
      </c>
      <c r="K385" s="23" t="e">
        <f t="shared" si="101"/>
        <v>#DIV/0!</v>
      </c>
      <c r="L385" s="135"/>
      <c r="M385" s="135"/>
      <c r="N385" s="135"/>
      <c r="O385" s="23" t="e">
        <f t="shared" si="102"/>
        <v>#DIV/0!</v>
      </c>
      <c r="P385" s="19">
        <f t="shared" si="100"/>
        <v>0</v>
      </c>
      <c r="R385" s="5"/>
    </row>
    <row r="386" spans="1:18" s="2" customFormat="1" ht="18" hidden="1" customHeight="1" x14ac:dyDescent="0.2">
      <c r="A386" s="52"/>
      <c r="B386" s="32"/>
      <c r="C386" s="27" t="s">
        <v>18</v>
      </c>
      <c r="D386" s="135">
        <f t="shared" si="111"/>
        <v>0</v>
      </c>
      <c r="E386" s="135"/>
      <c r="F386" s="135"/>
      <c r="G386" s="23" t="e">
        <f t="shared" si="88"/>
        <v>#DIV/0!</v>
      </c>
      <c r="H386" s="135"/>
      <c r="I386" s="135">
        <f t="shared" si="103"/>
        <v>0</v>
      </c>
      <c r="J386" s="135">
        <f t="shared" si="103"/>
        <v>0</v>
      </c>
      <c r="K386" s="23" t="e">
        <f t="shared" si="101"/>
        <v>#DIV/0!</v>
      </c>
      <c r="L386" s="135"/>
      <c r="M386" s="135"/>
      <c r="N386" s="135"/>
      <c r="O386" s="23" t="e">
        <f t="shared" si="102"/>
        <v>#DIV/0!</v>
      </c>
      <c r="P386" s="34">
        <f t="shared" si="100"/>
        <v>0</v>
      </c>
      <c r="R386" s="5"/>
    </row>
    <row r="387" spans="1:18" s="2" customFormat="1" ht="15" hidden="1" customHeight="1" x14ac:dyDescent="0.2">
      <c r="A387" s="52"/>
      <c r="B387" s="32"/>
      <c r="C387" s="22" t="s">
        <v>16</v>
      </c>
      <c r="D387" s="135">
        <f t="shared" si="111"/>
        <v>0</v>
      </c>
      <c r="E387" s="135"/>
      <c r="F387" s="135"/>
      <c r="G387" s="23" t="e">
        <f t="shared" si="88"/>
        <v>#DIV/0!</v>
      </c>
      <c r="H387" s="135"/>
      <c r="I387" s="135">
        <f t="shared" si="103"/>
        <v>0</v>
      </c>
      <c r="J387" s="135">
        <f t="shared" si="103"/>
        <v>0</v>
      </c>
      <c r="K387" s="23" t="e">
        <f t="shared" si="101"/>
        <v>#DIV/0!</v>
      </c>
      <c r="L387" s="135"/>
      <c r="M387" s="135"/>
      <c r="N387" s="135"/>
      <c r="O387" s="23" t="e">
        <f t="shared" si="102"/>
        <v>#DIV/0!</v>
      </c>
      <c r="P387" s="19">
        <f t="shared" si="100"/>
        <v>0</v>
      </c>
      <c r="R387" s="5"/>
    </row>
    <row r="388" spans="1:18" s="2" customFormat="1" ht="15" hidden="1" customHeight="1" x14ac:dyDescent="0.2">
      <c r="A388" s="52"/>
      <c r="B388" s="32"/>
      <c r="C388" s="22" t="s">
        <v>17</v>
      </c>
      <c r="D388" s="135">
        <f t="shared" si="111"/>
        <v>0</v>
      </c>
      <c r="E388" s="135"/>
      <c r="F388" s="135"/>
      <c r="G388" s="23" t="e">
        <f t="shared" si="88"/>
        <v>#DIV/0!</v>
      </c>
      <c r="H388" s="135"/>
      <c r="I388" s="135">
        <f t="shared" si="103"/>
        <v>0</v>
      </c>
      <c r="J388" s="135">
        <f t="shared" si="103"/>
        <v>0</v>
      </c>
      <c r="K388" s="23" t="e">
        <f t="shared" si="101"/>
        <v>#DIV/0!</v>
      </c>
      <c r="L388" s="135"/>
      <c r="M388" s="135"/>
      <c r="N388" s="135"/>
      <c r="O388" s="23" t="e">
        <f t="shared" si="102"/>
        <v>#DIV/0!</v>
      </c>
      <c r="P388" s="19">
        <f t="shared" si="100"/>
        <v>0</v>
      </c>
      <c r="R388" s="5"/>
    </row>
    <row r="389" spans="1:18" s="2" customFormat="1" ht="39" hidden="1" customHeight="1" x14ac:dyDescent="0.2">
      <c r="A389" s="52"/>
      <c r="B389" s="32"/>
      <c r="C389" s="24" t="s">
        <v>149</v>
      </c>
      <c r="D389" s="135">
        <f t="shared" si="111"/>
        <v>0</v>
      </c>
      <c r="E389" s="135"/>
      <c r="F389" s="135"/>
      <c r="G389" s="23" t="e">
        <f t="shared" si="88"/>
        <v>#DIV/0!</v>
      </c>
      <c r="H389" s="135"/>
      <c r="I389" s="135">
        <f t="shared" si="103"/>
        <v>0</v>
      </c>
      <c r="J389" s="135">
        <f t="shared" si="103"/>
        <v>0</v>
      </c>
      <c r="K389" s="23"/>
      <c r="L389" s="135"/>
      <c r="M389" s="135"/>
      <c r="N389" s="135"/>
      <c r="O389" s="23" t="e">
        <f t="shared" si="102"/>
        <v>#DIV/0!</v>
      </c>
      <c r="P389" s="19">
        <f t="shared" si="100"/>
        <v>0</v>
      </c>
      <c r="R389" s="5"/>
    </row>
    <row r="390" spans="1:18" s="2" customFormat="1" ht="15" hidden="1" customHeight="1" x14ac:dyDescent="0.2">
      <c r="A390" s="52"/>
      <c r="B390" s="32"/>
      <c r="C390" s="25" t="s">
        <v>111</v>
      </c>
      <c r="D390" s="135">
        <f t="shared" si="111"/>
        <v>0</v>
      </c>
      <c r="E390" s="135">
        <f>SUM(E392)</f>
        <v>0</v>
      </c>
      <c r="F390" s="135">
        <f>SUM(F392)</f>
        <v>0</v>
      </c>
      <c r="G390" s="23" t="e">
        <f t="shared" si="88"/>
        <v>#DIV/0!</v>
      </c>
      <c r="H390" s="135"/>
      <c r="I390" s="135">
        <f t="shared" si="103"/>
        <v>0</v>
      </c>
      <c r="J390" s="135">
        <f t="shared" si="103"/>
        <v>0</v>
      </c>
      <c r="K390" s="23"/>
      <c r="L390" s="135">
        <f>SUM(L392)</f>
        <v>0</v>
      </c>
      <c r="M390" s="135">
        <f>SUM(M392)</f>
        <v>0</v>
      </c>
      <c r="N390" s="135">
        <f>SUM(N392)</f>
        <v>0</v>
      </c>
      <c r="O390" s="23" t="e">
        <f t="shared" si="102"/>
        <v>#DIV/0!</v>
      </c>
      <c r="P390" s="19">
        <f t="shared" si="100"/>
        <v>0</v>
      </c>
      <c r="R390" s="5"/>
    </row>
    <row r="391" spans="1:18" s="2" customFormat="1" hidden="1" x14ac:dyDescent="0.2">
      <c r="A391" s="52"/>
      <c r="B391" s="32"/>
      <c r="C391" s="26" t="s">
        <v>22</v>
      </c>
      <c r="D391" s="135">
        <f t="shared" si="111"/>
        <v>0</v>
      </c>
      <c r="E391" s="135"/>
      <c r="F391" s="135"/>
      <c r="G391" s="23"/>
      <c r="H391" s="135"/>
      <c r="I391" s="135">
        <f t="shared" si="103"/>
        <v>0</v>
      </c>
      <c r="J391" s="135">
        <f t="shared" si="103"/>
        <v>0</v>
      </c>
      <c r="K391" s="23"/>
      <c r="L391" s="135"/>
      <c r="M391" s="135"/>
      <c r="N391" s="135"/>
      <c r="O391" s="23"/>
      <c r="P391" s="19">
        <f t="shared" si="100"/>
        <v>0</v>
      </c>
      <c r="R391" s="5"/>
    </row>
    <row r="392" spans="1:18" s="2" customFormat="1" ht="15" hidden="1" customHeight="1" x14ac:dyDescent="0.2">
      <c r="A392" s="52"/>
      <c r="B392" s="48"/>
      <c r="C392" s="49" t="s">
        <v>7</v>
      </c>
      <c r="D392" s="135">
        <f t="shared" si="111"/>
        <v>0</v>
      </c>
      <c r="E392" s="140"/>
      <c r="F392" s="140"/>
      <c r="G392" s="50" t="e">
        <f t="shared" si="88"/>
        <v>#DIV/0!</v>
      </c>
      <c r="H392" s="140"/>
      <c r="I392" s="140">
        <f t="shared" si="103"/>
        <v>0</v>
      </c>
      <c r="J392" s="140">
        <f t="shared" si="103"/>
        <v>0</v>
      </c>
      <c r="K392" s="50"/>
      <c r="L392" s="140"/>
      <c r="M392" s="140"/>
      <c r="N392" s="140"/>
      <c r="O392" s="50" t="e">
        <f t="shared" si="102"/>
        <v>#DIV/0!</v>
      </c>
      <c r="P392" s="19">
        <f t="shared" si="100"/>
        <v>0</v>
      </c>
      <c r="R392" s="5"/>
    </row>
    <row r="393" spans="1:18" s="2" customFormat="1" hidden="1" x14ac:dyDescent="0.2">
      <c r="A393" s="52"/>
      <c r="B393" s="32"/>
      <c r="C393" s="27" t="s">
        <v>15</v>
      </c>
      <c r="D393" s="135">
        <f t="shared" si="111"/>
        <v>0</v>
      </c>
      <c r="E393" s="135"/>
      <c r="F393" s="135"/>
      <c r="G393" s="23"/>
      <c r="H393" s="135"/>
      <c r="I393" s="135">
        <f t="shared" si="103"/>
        <v>0</v>
      </c>
      <c r="J393" s="135">
        <f t="shared" si="103"/>
        <v>0</v>
      </c>
      <c r="K393" s="23"/>
      <c r="L393" s="135"/>
      <c r="M393" s="135"/>
      <c r="N393" s="135"/>
      <c r="O393" s="23"/>
      <c r="P393" s="19">
        <f t="shared" si="100"/>
        <v>0</v>
      </c>
      <c r="R393" s="5"/>
    </row>
    <row r="394" spans="1:18" s="2" customFormat="1" ht="38.25" hidden="1" customHeight="1" x14ac:dyDescent="0.2">
      <c r="A394" s="52"/>
      <c r="B394" s="48"/>
      <c r="C394" s="71" t="s">
        <v>150</v>
      </c>
      <c r="D394" s="135">
        <f t="shared" si="111"/>
        <v>0</v>
      </c>
      <c r="E394" s="140"/>
      <c r="F394" s="140"/>
      <c r="G394" s="50" t="e">
        <f t="shared" si="88"/>
        <v>#DIV/0!</v>
      </c>
      <c r="H394" s="140"/>
      <c r="I394" s="140">
        <f t="shared" si="103"/>
        <v>0</v>
      </c>
      <c r="J394" s="140">
        <f t="shared" si="103"/>
        <v>0</v>
      </c>
      <c r="K394" s="50"/>
      <c r="L394" s="140"/>
      <c r="M394" s="140"/>
      <c r="N394" s="140"/>
      <c r="O394" s="50" t="e">
        <f t="shared" si="102"/>
        <v>#DIV/0!</v>
      </c>
      <c r="P394" s="34">
        <f t="shared" si="100"/>
        <v>0</v>
      </c>
      <c r="R394" s="5"/>
    </row>
    <row r="395" spans="1:18" s="17" customFormat="1" ht="19.5" customHeight="1" x14ac:dyDescent="0.3">
      <c r="A395" s="52"/>
      <c r="B395" s="32">
        <v>71015</v>
      </c>
      <c r="C395" s="25" t="s">
        <v>89</v>
      </c>
      <c r="D395" s="135">
        <f t="shared" si="111"/>
        <v>7043706</v>
      </c>
      <c r="E395" s="135">
        <f>SUM(E396,E405)</f>
        <v>8213703.2199999997</v>
      </c>
      <c r="F395" s="135">
        <f>SUM(F396,F405)</f>
        <v>8213333.3400000008</v>
      </c>
      <c r="G395" s="23">
        <f t="shared" si="88"/>
        <v>99.995496793710558</v>
      </c>
      <c r="H395" s="135"/>
      <c r="I395" s="135"/>
      <c r="J395" s="135"/>
      <c r="K395" s="23"/>
      <c r="L395" s="135">
        <f>SUM(L396,L405)</f>
        <v>7043706</v>
      </c>
      <c r="M395" s="135">
        <f>SUM(M396,M405)</f>
        <v>8213703.2199999997</v>
      </c>
      <c r="N395" s="135">
        <f>SUM(N396,N405)</f>
        <v>8213333.3400000008</v>
      </c>
      <c r="O395" s="23">
        <f t="shared" si="102"/>
        <v>99.995496793710558</v>
      </c>
      <c r="P395" s="18">
        <f t="shared" si="100"/>
        <v>1169997.2199999997</v>
      </c>
      <c r="R395" s="5"/>
    </row>
    <row r="396" spans="1:18" s="2" customFormat="1" ht="13.5" customHeight="1" x14ac:dyDescent="0.2">
      <c r="A396" s="52"/>
      <c r="B396" s="32"/>
      <c r="C396" s="41" t="s">
        <v>110</v>
      </c>
      <c r="D396" s="135">
        <f t="shared" si="111"/>
        <v>7043706</v>
      </c>
      <c r="E396" s="135">
        <f>SUM(E398,E402,E403,E404)</f>
        <v>8213703.2199999997</v>
      </c>
      <c r="F396" s="135">
        <f>SUM(F398,F402,F403,F404)</f>
        <v>8213333.3400000008</v>
      </c>
      <c r="G396" s="23">
        <f t="shared" si="88"/>
        <v>99.995496793710558</v>
      </c>
      <c r="H396" s="135"/>
      <c r="I396" s="135"/>
      <c r="J396" s="135"/>
      <c r="K396" s="23"/>
      <c r="L396" s="135">
        <f>SUM(L398,L402,L403,L404)</f>
        <v>7043706</v>
      </c>
      <c r="M396" s="135">
        <f>SUM(M398,M402,M403)</f>
        <v>8213703.2199999997</v>
      </c>
      <c r="N396" s="135">
        <f>SUM(N398,N402,N403)</f>
        <v>8213333.3400000008</v>
      </c>
      <c r="O396" s="23">
        <f t="shared" si="102"/>
        <v>99.995496793710558</v>
      </c>
      <c r="P396" s="19">
        <f t="shared" si="100"/>
        <v>1169997.2199999997</v>
      </c>
      <c r="R396" s="5"/>
    </row>
    <row r="397" spans="1:18" s="2" customFormat="1" x14ac:dyDescent="0.2">
      <c r="A397" s="52"/>
      <c r="B397" s="32"/>
      <c r="C397" s="27" t="s">
        <v>22</v>
      </c>
      <c r="D397" s="135"/>
      <c r="E397" s="135"/>
      <c r="F397" s="135"/>
      <c r="G397" s="23"/>
      <c r="H397" s="135"/>
      <c r="I397" s="135"/>
      <c r="J397" s="135"/>
      <c r="K397" s="23"/>
      <c r="L397" s="135"/>
      <c r="M397" s="135"/>
      <c r="N397" s="135"/>
      <c r="O397" s="23"/>
      <c r="P397" s="19">
        <f t="shared" si="100"/>
        <v>0</v>
      </c>
      <c r="R397" s="5"/>
    </row>
    <row r="398" spans="1:18" s="2" customFormat="1" ht="15" customHeight="1" x14ac:dyDescent="0.2">
      <c r="A398" s="52"/>
      <c r="B398" s="32"/>
      <c r="C398" s="22" t="s">
        <v>14</v>
      </c>
      <c r="D398" s="135">
        <f t="shared" si="111"/>
        <v>7024706</v>
      </c>
      <c r="E398" s="135">
        <f>SUM(E400:E401)</f>
        <v>8194041.2199999997</v>
      </c>
      <c r="F398" s="135">
        <f>SUM(F400:F401)</f>
        <v>8193672.2600000007</v>
      </c>
      <c r="G398" s="23">
        <f t="shared" si="88"/>
        <v>99.995497215719411</v>
      </c>
      <c r="H398" s="135"/>
      <c r="I398" s="135"/>
      <c r="J398" s="135"/>
      <c r="K398" s="23"/>
      <c r="L398" s="135">
        <f>SUM(L400:L401)</f>
        <v>7024706</v>
      </c>
      <c r="M398" s="135">
        <f>SUM(M400:M401)</f>
        <v>8194041.2199999997</v>
      </c>
      <c r="N398" s="135">
        <f>SUM(N400:N401)</f>
        <v>8193672.2600000007</v>
      </c>
      <c r="O398" s="23">
        <f t="shared" si="102"/>
        <v>99.995497215719411</v>
      </c>
      <c r="P398" s="19">
        <f t="shared" si="100"/>
        <v>1169335.2199999997</v>
      </c>
      <c r="R398" s="5"/>
    </row>
    <row r="399" spans="1:18" s="2" customFormat="1" x14ac:dyDescent="0.2">
      <c r="A399" s="52"/>
      <c r="B399" s="32"/>
      <c r="C399" s="27" t="s">
        <v>15</v>
      </c>
      <c r="D399" s="135"/>
      <c r="E399" s="135"/>
      <c r="F399" s="135"/>
      <c r="G399" s="23"/>
      <c r="H399" s="135"/>
      <c r="I399" s="135"/>
      <c r="J399" s="135"/>
      <c r="K399" s="23"/>
      <c r="L399" s="135"/>
      <c r="M399" s="135"/>
      <c r="N399" s="135"/>
      <c r="O399" s="23"/>
      <c r="P399" s="19">
        <f t="shared" si="100"/>
        <v>0</v>
      </c>
      <c r="R399" s="5"/>
    </row>
    <row r="400" spans="1:18" s="2" customFormat="1" ht="15" customHeight="1" x14ac:dyDescent="0.2">
      <c r="A400" s="52"/>
      <c r="B400" s="32"/>
      <c r="C400" s="27" t="s">
        <v>19</v>
      </c>
      <c r="D400" s="135">
        <f t="shared" si="111"/>
        <v>6677022</v>
      </c>
      <c r="E400" s="135">
        <v>6980205.2199999997</v>
      </c>
      <c r="F400" s="135">
        <v>6979862.9000000004</v>
      </c>
      <c r="G400" s="23">
        <f t="shared" si="88"/>
        <v>99.995095846193479</v>
      </c>
      <c r="H400" s="135"/>
      <c r="I400" s="135"/>
      <c r="J400" s="135"/>
      <c r="K400" s="23"/>
      <c r="L400" s="135">
        <v>6677022</v>
      </c>
      <c r="M400" s="135">
        <v>6980205.2199999997</v>
      </c>
      <c r="N400" s="135">
        <v>6979862.9000000004</v>
      </c>
      <c r="O400" s="23">
        <f t="shared" si="102"/>
        <v>99.995095846193479</v>
      </c>
      <c r="P400" s="19">
        <f t="shared" si="100"/>
        <v>303183.21999999974</v>
      </c>
      <c r="R400" s="5"/>
    </row>
    <row r="401" spans="1:18" s="2" customFormat="1" ht="15" customHeight="1" x14ac:dyDescent="0.2">
      <c r="A401" s="52"/>
      <c r="B401" s="32"/>
      <c r="C401" s="27" t="s">
        <v>18</v>
      </c>
      <c r="D401" s="135">
        <f t="shared" si="111"/>
        <v>347684</v>
      </c>
      <c r="E401" s="135">
        <v>1213836</v>
      </c>
      <c r="F401" s="135">
        <v>1213809.3600000001</v>
      </c>
      <c r="G401" s="23">
        <f t="shared" si="88"/>
        <v>99.997805304835268</v>
      </c>
      <c r="H401" s="135"/>
      <c r="I401" s="135"/>
      <c r="J401" s="135"/>
      <c r="K401" s="23"/>
      <c r="L401" s="135">
        <v>347684</v>
      </c>
      <c r="M401" s="135">
        <v>1213836</v>
      </c>
      <c r="N401" s="135">
        <v>1213809.3600000001</v>
      </c>
      <c r="O401" s="23">
        <f t="shared" si="102"/>
        <v>99.997805304835268</v>
      </c>
      <c r="P401" s="19">
        <f t="shared" si="100"/>
        <v>866152</v>
      </c>
      <c r="R401" s="5"/>
    </row>
    <row r="402" spans="1:18" s="2" customFormat="1" ht="15" hidden="1" customHeight="1" x14ac:dyDescent="0.2">
      <c r="A402" s="52"/>
      <c r="B402" s="32"/>
      <c r="C402" s="22" t="s">
        <v>16</v>
      </c>
      <c r="D402" s="135">
        <f t="shared" si="111"/>
        <v>0</v>
      </c>
      <c r="E402" s="135"/>
      <c r="F402" s="135"/>
      <c r="G402" s="23" t="e">
        <f t="shared" si="88"/>
        <v>#DIV/0!</v>
      </c>
      <c r="H402" s="135"/>
      <c r="I402" s="135">
        <f t="shared" si="103"/>
        <v>0</v>
      </c>
      <c r="J402" s="135"/>
      <c r="K402" s="23"/>
      <c r="L402" s="135"/>
      <c r="M402" s="135"/>
      <c r="N402" s="135"/>
      <c r="O402" s="23" t="e">
        <f t="shared" si="102"/>
        <v>#DIV/0!</v>
      </c>
      <c r="P402" s="19">
        <f t="shared" si="100"/>
        <v>0</v>
      </c>
      <c r="R402" s="5"/>
    </row>
    <row r="403" spans="1:18" s="2" customFormat="1" ht="17.100000000000001" customHeight="1" x14ac:dyDescent="0.2">
      <c r="A403" s="57"/>
      <c r="B403" s="36"/>
      <c r="C403" s="37" t="s">
        <v>17</v>
      </c>
      <c r="D403" s="136">
        <f t="shared" si="111"/>
        <v>19000</v>
      </c>
      <c r="E403" s="136">
        <v>19662</v>
      </c>
      <c r="F403" s="136">
        <v>19661.080000000002</v>
      </c>
      <c r="G403" s="38">
        <f t="shared" ref="G403:G512" si="113">F403/E403*100</f>
        <v>99.995320923609</v>
      </c>
      <c r="H403" s="136"/>
      <c r="I403" s="136"/>
      <c r="J403" s="136"/>
      <c r="K403" s="38"/>
      <c r="L403" s="136">
        <v>19000</v>
      </c>
      <c r="M403" s="136">
        <v>19662</v>
      </c>
      <c r="N403" s="136">
        <v>19661.080000000002</v>
      </c>
      <c r="O403" s="38">
        <f t="shared" si="102"/>
        <v>99.995320923609</v>
      </c>
      <c r="P403" s="34">
        <f t="shared" si="100"/>
        <v>662</v>
      </c>
      <c r="R403" s="5"/>
    </row>
    <row r="404" spans="1:18" s="2" customFormat="1" ht="39" hidden="1" customHeight="1" x14ac:dyDescent="0.2">
      <c r="A404" s="52"/>
      <c r="B404" s="32"/>
      <c r="C404" s="24" t="s">
        <v>149</v>
      </c>
      <c r="D404" s="135">
        <f t="shared" si="111"/>
        <v>0</v>
      </c>
      <c r="E404" s="135"/>
      <c r="F404" s="135"/>
      <c r="G404" s="23" t="e">
        <f t="shared" si="113"/>
        <v>#DIV/0!</v>
      </c>
      <c r="H404" s="135"/>
      <c r="I404" s="135">
        <f t="shared" si="103"/>
        <v>0</v>
      </c>
      <c r="J404" s="135">
        <f t="shared" si="103"/>
        <v>0</v>
      </c>
      <c r="K404" s="23" t="e">
        <f t="shared" si="101"/>
        <v>#DIV/0!</v>
      </c>
      <c r="L404" s="135"/>
      <c r="M404" s="135"/>
      <c r="N404" s="135"/>
      <c r="O404" s="23" t="e">
        <f t="shared" si="102"/>
        <v>#DIV/0!</v>
      </c>
      <c r="P404" s="19">
        <f t="shared" si="100"/>
        <v>0</v>
      </c>
      <c r="R404" s="5"/>
    </row>
    <row r="405" spans="1:18" s="2" customFormat="1" ht="15" hidden="1" customHeight="1" x14ac:dyDescent="0.2">
      <c r="A405" s="52"/>
      <c r="B405" s="32"/>
      <c r="C405" s="25" t="s">
        <v>111</v>
      </c>
      <c r="D405" s="135"/>
      <c r="E405" s="135">
        <f>SUM(E407)</f>
        <v>0</v>
      </c>
      <c r="F405" s="135">
        <f>SUM(F407)</f>
        <v>0</v>
      </c>
      <c r="G405" s="23" t="e">
        <f t="shared" si="113"/>
        <v>#DIV/0!</v>
      </c>
      <c r="H405" s="135"/>
      <c r="I405" s="135">
        <f t="shared" si="103"/>
        <v>0</v>
      </c>
      <c r="J405" s="135">
        <f t="shared" si="103"/>
        <v>0</v>
      </c>
      <c r="K405" s="23"/>
      <c r="L405" s="135"/>
      <c r="M405" s="135">
        <f>SUM(M407)</f>
        <v>0</v>
      </c>
      <c r="N405" s="135">
        <f>SUM(N407)</f>
        <v>0</v>
      </c>
      <c r="O405" s="23" t="e">
        <f t="shared" si="102"/>
        <v>#DIV/0!</v>
      </c>
      <c r="P405" s="19">
        <f t="shared" si="100"/>
        <v>0</v>
      </c>
      <c r="R405" s="5"/>
    </row>
    <row r="406" spans="1:18" s="2" customFormat="1" hidden="1" x14ac:dyDescent="0.2">
      <c r="A406" s="52"/>
      <c r="B406" s="32"/>
      <c r="C406" s="26" t="s">
        <v>22</v>
      </c>
      <c r="D406" s="135"/>
      <c r="E406" s="135"/>
      <c r="F406" s="135"/>
      <c r="G406" s="23"/>
      <c r="H406" s="135"/>
      <c r="I406" s="135">
        <f t="shared" si="103"/>
        <v>0</v>
      </c>
      <c r="J406" s="135">
        <f t="shared" si="103"/>
        <v>0</v>
      </c>
      <c r="K406" s="23"/>
      <c r="L406" s="135"/>
      <c r="M406" s="135"/>
      <c r="N406" s="135"/>
      <c r="O406" s="23"/>
      <c r="P406" s="19">
        <f t="shared" si="100"/>
        <v>0</v>
      </c>
      <c r="R406" s="5"/>
    </row>
    <row r="407" spans="1:18" s="2" customFormat="1" ht="18.75" hidden="1" customHeight="1" x14ac:dyDescent="0.2">
      <c r="A407" s="52"/>
      <c r="B407" s="48"/>
      <c r="C407" s="49" t="s">
        <v>7</v>
      </c>
      <c r="D407" s="140"/>
      <c r="E407" s="140"/>
      <c r="F407" s="140"/>
      <c r="G407" s="50" t="e">
        <f t="shared" si="113"/>
        <v>#DIV/0!</v>
      </c>
      <c r="H407" s="140"/>
      <c r="I407" s="140">
        <f t="shared" si="103"/>
        <v>0</v>
      </c>
      <c r="J407" s="140">
        <f t="shared" si="103"/>
        <v>0</v>
      </c>
      <c r="K407" s="50"/>
      <c r="L407" s="140"/>
      <c r="M407" s="140"/>
      <c r="N407" s="140"/>
      <c r="O407" s="50" t="e">
        <f t="shared" si="102"/>
        <v>#DIV/0!</v>
      </c>
      <c r="P407" s="19">
        <f t="shared" si="100"/>
        <v>0</v>
      </c>
      <c r="R407" s="5"/>
    </row>
    <row r="408" spans="1:18" s="2" customFormat="1" hidden="1" x14ac:dyDescent="0.2">
      <c r="A408" s="52"/>
      <c r="B408" s="32"/>
      <c r="C408" s="27" t="s">
        <v>15</v>
      </c>
      <c r="D408" s="135">
        <f t="shared" si="111"/>
        <v>0</v>
      </c>
      <c r="E408" s="135"/>
      <c r="F408" s="135"/>
      <c r="G408" s="23" t="e">
        <f t="shared" si="113"/>
        <v>#DIV/0!</v>
      </c>
      <c r="H408" s="135"/>
      <c r="I408" s="135">
        <f t="shared" si="103"/>
        <v>0</v>
      </c>
      <c r="J408" s="135">
        <f t="shared" si="103"/>
        <v>0</v>
      </c>
      <c r="K408" s="23" t="e">
        <f t="shared" si="101"/>
        <v>#DIV/0!</v>
      </c>
      <c r="L408" s="135"/>
      <c r="M408" s="135"/>
      <c r="N408" s="135"/>
      <c r="O408" s="23" t="e">
        <f t="shared" si="102"/>
        <v>#DIV/0!</v>
      </c>
      <c r="P408" s="19">
        <f t="shared" si="100"/>
        <v>0</v>
      </c>
      <c r="R408" s="5"/>
    </row>
    <row r="409" spans="1:18" s="2" customFormat="1" ht="39" hidden="1" customHeight="1" x14ac:dyDescent="0.2">
      <c r="A409" s="52"/>
      <c r="B409" s="32"/>
      <c r="C409" s="121" t="s">
        <v>150</v>
      </c>
      <c r="D409" s="135">
        <f t="shared" si="111"/>
        <v>0</v>
      </c>
      <c r="E409" s="135"/>
      <c r="F409" s="135"/>
      <c r="G409" s="23" t="e">
        <f t="shared" si="113"/>
        <v>#DIV/0!</v>
      </c>
      <c r="H409" s="135"/>
      <c r="I409" s="135">
        <f t="shared" si="103"/>
        <v>0</v>
      </c>
      <c r="J409" s="135">
        <f t="shared" si="103"/>
        <v>0</v>
      </c>
      <c r="K409" s="23" t="e">
        <f t="shared" si="101"/>
        <v>#DIV/0!</v>
      </c>
      <c r="L409" s="135"/>
      <c r="M409" s="135"/>
      <c r="N409" s="135"/>
      <c r="O409" s="23" t="e">
        <f t="shared" si="102"/>
        <v>#DIV/0!</v>
      </c>
      <c r="P409" s="34">
        <f t="shared" si="100"/>
        <v>0</v>
      </c>
      <c r="R409" s="5"/>
    </row>
    <row r="410" spans="1:18" s="17" customFormat="1" ht="17.25" customHeight="1" x14ac:dyDescent="0.3">
      <c r="A410" s="52"/>
      <c r="B410" s="32">
        <v>71035</v>
      </c>
      <c r="C410" s="25" t="s">
        <v>101</v>
      </c>
      <c r="D410" s="135">
        <f t="shared" si="111"/>
        <v>31862500</v>
      </c>
      <c r="E410" s="135">
        <f>SUM(E411,E420)</f>
        <v>32468849</v>
      </c>
      <c r="F410" s="135">
        <f>SUM(F411,F420)</f>
        <v>30914141.41</v>
      </c>
      <c r="G410" s="23">
        <f t="shared" si="113"/>
        <v>95.211694784745831</v>
      </c>
      <c r="H410" s="135">
        <f>SUM(H411,H420)</f>
        <v>31862500</v>
      </c>
      <c r="I410" s="135">
        <f t="shared" ref="I410:J473" si="114">E410-M410</f>
        <v>32468849</v>
      </c>
      <c r="J410" s="135">
        <f t="shared" si="114"/>
        <v>30914141.41</v>
      </c>
      <c r="K410" s="23">
        <f t="shared" si="101"/>
        <v>95.211694784745831</v>
      </c>
      <c r="L410" s="135"/>
      <c r="M410" s="135"/>
      <c r="N410" s="135"/>
      <c r="O410" s="23"/>
      <c r="P410" s="31">
        <f t="shared" si="100"/>
        <v>606349</v>
      </c>
      <c r="R410" s="5"/>
    </row>
    <row r="411" spans="1:18" s="2" customFormat="1" ht="17.100000000000001" customHeight="1" x14ac:dyDescent="0.2">
      <c r="A411" s="42"/>
      <c r="B411" s="45"/>
      <c r="C411" s="41" t="s">
        <v>110</v>
      </c>
      <c r="D411" s="135">
        <f t="shared" si="111"/>
        <v>30684500</v>
      </c>
      <c r="E411" s="135">
        <f>SUM(E413,E418,E417)</f>
        <v>30999587</v>
      </c>
      <c r="F411" s="135">
        <f>SUM(F413,F417,F418,F419)</f>
        <v>29602235.32</v>
      </c>
      <c r="G411" s="23">
        <f t="shared" si="113"/>
        <v>95.492353882004949</v>
      </c>
      <c r="H411" s="135">
        <f>SUM(H413,H418,H417)</f>
        <v>30684500</v>
      </c>
      <c r="I411" s="135">
        <f t="shared" si="114"/>
        <v>30999587</v>
      </c>
      <c r="J411" s="135">
        <f t="shared" si="114"/>
        <v>29602235.32</v>
      </c>
      <c r="K411" s="23">
        <f t="shared" si="101"/>
        <v>95.492353882004949</v>
      </c>
      <c r="L411" s="135"/>
      <c r="M411" s="135"/>
      <c r="N411" s="135"/>
      <c r="O411" s="23"/>
      <c r="P411" s="19">
        <f t="shared" si="100"/>
        <v>315087</v>
      </c>
      <c r="R411" s="5"/>
    </row>
    <row r="412" spans="1:18" s="2" customFormat="1" ht="12.75" customHeight="1" x14ac:dyDescent="0.2">
      <c r="A412" s="42"/>
      <c r="B412" s="45"/>
      <c r="C412" s="27" t="s">
        <v>22</v>
      </c>
      <c r="D412" s="135"/>
      <c r="E412" s="135"/>
      <c r="F412" s="135"/>
      <c r="G412" s="23"/>
      <c r="H412" s="135"/>
      <c r="I412" s="135"/>
      <c r="J412" s="135"/>
      <c r="K412" s="23"/>
      <c r="L412" s="135"/>
      <c r="M412" s="135"/>
      <c r="N412" s="135"/>
      <c r="O412" s="23"/>
      <c r="P412" s="19">
        <f t="shared" si="100"/>
        <v>0</v>
      </c>
      <c r="R412" s="5"/>
    </row>
    <row r="413" spans="1:18" s="2" customFormat="1" ht="15" customHeight="1" x14ac:dyDescent="0.2">
      <c r="A413" s="42"/>
      <c r="B413" s="45"/>
      <c r="C413" s="22" t="s">
        <v>14</v>
      </c>
      <c r="D413" s="135">
        <f t="shared" si="111"/>
        <v>30506500</v>
      </c>
      <c r="E413" s="135">
        <f>SUM(E415:E416)</f>
        <v>30826435</v>
      </c>
      <c r="F413" s="135">
        <f>SUM(F415:F416)</f>
        <v>29435674.359999999</v>
      </c>
      <c r="G413" s="23">
        <f t="shared" si="113"/>
        <v>95.488415575787471</v>
      </c>
      <c r="H413" s="135">
        <f>SUM(H415:H416)</f>
        <v>30506500</v>
      </c>
      <c r="I413" s="135">
        <f t="shared" si="114"/>
        <v>30826435</v>
      </c>
      <c r="J413" s="135">
        <f t="shared" si="114"/>
        <v>29435674.359999999</v>
      </c>
      <c r="K413" s="23">
        <f t="shared" si="101"/>
        <v>95.488415575787471</v>
      </c>
      <c r="L413" s="135"/>
      <c r="M413" s="135"/>
      <c r="N413" s="135"/>
      <c r="O413" s="23"/>
      <c r="P413" s="19">
        <f t="shared" si="100"/>
        <v>319935</v>
      </c>
      <c r="R413" s="5"/>
    </row>
    <row r="414" spans="1:18" s="2" customFormat="1" ht="12.75" customHeight="1" x14ac:dyDescent="0.2">
      <c r="A414" s="42"/>
      <c r="B414" s="45"/>
      <c r="C414" s="27" t="s">
        <v>15</v>
      </c>
      <c r="D414" s="135"/>
      <c r="E414" s="135"/>
      <c r="F414" s="135"/>
      <c r="G414" s="23"/>
      <c r="H414" s="135"/>
      <c r="I414" s="135"/>
      <c r="J414" s="135"/>
      <c r="K414" s="23"/>
      <c r="L414" s="135"/>
      <c r="M414" s="135"/>
      <c r="N414" s="135"/>
      <c r="O414" s="23"/>
      <c r="P414" s="19">
        <f t="shared" si="100"/>
        <v>0</v>
      </c>
      <c r="R414" s="5"/>
    </row>
    <row r="415" spans="1:18" s="2" customFormat="1" ht="15" customHeight="1" x14ac:dyDescent="0.2">
      <c r="A415" s="42"/>
      <c r="B415" s="45"/>
      <c r="C415" s="27" t="s">
        <v>19</v>
      </c>
      <c r="D415" s="135">
        <f t="shared" si="111"/>
        <v>20211000</v>
      </c>
      <c r="E415" s="135">
        <v>20571000</v>
      </c>
      <c r="F415" s="135">
        <v>19615507.539999999</v>
      </c>
      <c r="G415" s="23">
        <f t="shared" si="113"/>
        <v>95.355148218365656</v>
      </c>
      <c r="H415" s="135">
        <v>20211000</v>
      </c>
      <c r="I415" s="135">
        <f t="shared" si="114"/>
        <v>20571000</v>
      </c>
      <c r="J415" s="135">
        <f t="shared" si="114"/>
        <v>19615507.539999999</v>
      </c>
      <c r="K415" s="23">
        <f t="shared" si="101"/>
        <v>95.355148218365656</v>
      </c>
      <c r="L415" s="135"/>
      <c r="M415" s="135"/>
      <c r="N415" s="135"/>
      <c r="O415" s="23"/>
      <c r="P415" s="19">
        <f t="shared" si="100"/>
        <v>360000</v>
      </c>
      <c r="R415" s="5"/>
    </row>
    <row r="416" spans="1:18" s="2" customFormat="1" ht="15" customHeight="1" x14ac:dyDescent="0.2">
      <c r="A416" s="42"/>
      <c r="B416" s="45"/>
      <c r="C416" s="27" t="s">
        <v>18</v>
      </c>
      <c r="D416" s="135">
        <f t="shared" si="111"/>
        <v>10295500</v>
      </c>
      <c r="E416" s="135">
        <v>10255435</v>
      </c>
      <c r="F416" s="135">
        <v>9820166.8200000003</v>
      </c>
      <c r="G416" s="23">
        <f t="shared" si="113"/>
        <v>95.755731668134985</v>
      </c>
      <c r="H416" s="135">
        <v>10295500</v>
      </c>
      <c r="I416" s="135">
        <f t="shared" si="114"/>
        <v>10255435</v>
      </c>
      <c r="J416" s="135">
        <f t="shared" si="114"/>
        <v>9820166.8200000003</v>
      </c>
      <c r="K416" s="23">
        <f t="shared" si="101"/>
        <v>95.755731668134985</v>
      </c>
      <c r="L416" s="135"/>
      <c r="M416" s="135"/>
      <c r="N416" s="135"/>
      <c r="O416" s="23"/>
      <c r="P416" s="19">
        <f t="shared" si="100"/>
        <v>-40065</v>
      </c>
      <c r="R416" s="5"/>
    </row>
    <row r="417" spans="1:18" s="2" customFormat="1" ht="12.75" hidden="1" customHeight="1" x14ac:dyDescent="0.2">
      <c r="A417" s="42"/>
      <c r="B417" s="45"/>
      <c r="C417" s="22" t="s">
        <v>16</v>
      </c>
      <c r="D417" s="135">
        <f t="shared" si="111"/>
        <v>0</v>
      </c>
      <c r="E417" s="135"/>
      <c r="F417" s="135"/>
      <c r="G417" s="23" t="e">
        <f t="shared" si="113"/>
        <v>#DIV/0!</v>
      </c>
      <c r="H417" s="135"/>
      <c r="I417" s="135">
        <f t="shared" si="114"/>
        <v>0</v>
      </c>
      <c r="J417" s="135">
        <f t="shared" si="114"/>
        <v>0</v>
      </c>
      <c r="K417" s="23" t="e">
        <f t="shared" si="101"/>
        <v>#DIV/0!</v>
      </c>
      <c r="L417" s="135"/>
      <c r="M417" s="135"/>
      <c r="N417" s="135"/>
      <c r="O417" s="23"/>
      <c r="P417" s="19">
        <f t="shared" si="100"/>
        <v>0</v>
      </c>
      <c r="R417" s="5"/>
    </row>
    <row r="418" spans="1:18" s="2" customFormat="1" ht="15" customHeight="1" x14ac:dyDescent="0.2">
      <c r="A418" s="42"/>
      <c r="B418" s="45"/>
      <c r="C418" s="22" t="s">
        <v>17</v>
      </c>
      <c r="D418" s="135">
        <f t="shared" si="111"/>
        <v>178000</v>
      </c>
      <c r="E418" s="135">
        <v>173152</v>
      </c>
      <c r="F418" s="135">
        <v>166560.95999999999</v>
      </c>
      <c r="G418" s="23">
        <f t="shared" si="113"/>
        <v>96.193494732951393</v>
      </c>
      <c r="H418" s="135">
        <v>178000</v>
      </c>
      <c r="I418" s="135">
        <f t="shared" si="114"/>
        <v>173152</v>
      </c>
      <c r="J418" s="135">
        <f t="shared" si="114"/>
        <v>166560.95999999999</v>
      </c>
      <c r="K418" s="23">
        <f t="shared" si="101"/>
        <v>96.193494732951393</v>
      </c>
      <c r="L418" s="135"/>
      <c r="M418" s="135"/>
      <c r="N418" s="135"/>
      <c r="O418" s="23"/>
      <c r="P418" s="19">
        <f t="shared" si="100"/>
        <v>-4848</v>
      </c>
      <c r="R418" s="5"/>
    </row>
    <row r="419" spans="1:18" s="2" customFormat="1" ht="39" hidden="1" customHeight="1" x14ac:dyDescent="0.2">
      <c r="A419" s="42"/>
      <c r="B419" s="45"/>
      <c r="C419" s="24" t="s">
        <v>149</v>
      </c>
      <c r="D419" s="135">
        <f t="shared" si="111"/>
        <v>0</v>
      </c>
      <c r="E419" s="135"/>
      <c r="F419" s="135"/>
      <c r="G419" s="23" t="e">
        <f t="shared" si="113"/>
        <v>#DIV/0!</v>
      </c>
      <c r="H419" s="135"/>
      <c r="I419" s="135">
        <f t="shared" si="114"/>
        <v>0</v>
      </c>
      <c r="J419" s="135">
        <f t="shared" si="114"/>
        <v>0</v>
      </c>
      <c r="K419" s="23" t="e">
        <f t="shared" si="101"/>
        <v>#DIV/0!</v>
      </c>
      <c r="L419" s="135"/>
      <c r="M419" s="135"/>
      <c r="N419" s="135"/>
      <c r="O419" s="23"/>
      <c r="P419" s="19">
        <f t="shared" si="100"/>
        <v>0</v>
      </c>
      <c r="R419" s="5"/>
    </row>
    <row r="420" spans="1:18" s="2" customFormat="1" ht="15" customHeight="1" x14ac:dyDescent="0.2">
      <c r="A420" s="42"/>
      <c r="B420" s="45"/>
      <c r="C420" s="25" t="s">
        <v>111</v>
      </c>
      <c r="D420" s="135">
        <f t="shared" si="111"/>
        <v>1178000</v>
      </c>
      <c r="E420" s="135">
        <f>SUM(E422)</f>
        <v>1469262</v>
      </c>
      <c r="F420" s="135">
        <f>SUM(F422)</f>
        <v>1311906.0900000001</v>
      </c>
      <c r="G420" s="23">
        <f t="shared" si="113"/>
        <v>89.290139539442265</v>
      </c>
      <c r="H420" s="135">
        <f>SUM(H422)</f>
        <v>1178000</v>
      </c>
      <c r="I420" s="135">
        <f t="shared" si="114"/>
        <v>1469262</v>
      </c>
      <c r="J420" s="135">
        <f t="shared" si="114"/>
        <v>1311906.0900000001</v>
      </c>
      <c r="K420" s="23">
        <f t="shared" si="101"/>
        <v>89.290139539442265</v>
      </c>
      <c r="L420" s="135"/>
      <c r="M420" s="135"/>
      <c r="N420" s="135"/>
      <c r="O420" s="23"/>
      <c r="P420" s="19">
        <f t="shared" ref="P420:P529" si="115">E420-D420</f>
        <v>291262</v>
      </c>
      <c r="R420" s="5"/>
    </row>
    <row r="421" spans="1:18" s="2" customFormat="1" ht="12.75" customHeight="1" x14ac:dyDescent="0.2">
      <c r="A421" s="42"/>
      <c r="B421" s="45"/>
      <c r="C421" s="26" t="s">
        <v>22</v>
      </c>
      <c r="D421" s="135"/>
      <c r="E421" s="135"/>
      <c r="F421" s="135"/>
      <c r="G421" s="23"/>
      <c r="H421" s="135"/>
      <c r="I421" s="135"/>
      <c r="J421" s="135"/>
      <c r="K421" s="23"/>
      <c r="L421" s="135"/>
      <c r="M421" s="135"/>
      <c r="N421" s="135"/>
      <c r="O421" s="23"/>
      <c r="P421" s="19">
        <f t="shared" si="115"/>
        <v>0</v>
      </c>
      <c r="R421" s="5"/>
    </row>
    <row r="422" spans="1:18" s="2" customFormat="1" ht="12.75" customHeight="1" x14ac:dyDescent="0.2">
      <c r="A422" s="42"/>
      <c r="B422" s="112"/>
      <c r="C422" s="49" t="s">
        <v>7</v>
      </c>
      <c r="D422" s="140">
        <f t="shared" ref="D422:D485" si="116">H422+L422</f>
        <v>1178000</v>
      </c>
      <c r="E422" s="140">
        <v>1469262</v>
      </c>
      <c r="F422" s="140">
        <v>1311906.0900000001</v>
      </c>
      <c r="G422" s="50">
        <f t="shared" si="113"/>
        <v>89.290139539442265</v>
      </c>
      <c r="H422" s="140">
        <v>1178000</v>
      </c>
      <c r="I422" s="140">
        <f t="shared" si="114"/>
        <v>1469262</v>
      </c>
      <c r="J422" s="140">
        <f t="shared" si="114"/>
        <v>1311906.0900000001</v>
      </c>
      <c r="K422" s="50">
        <f>J422/I422*100</f>
        <v>89.290139539442265</v>
      </c>
      <c r="L422" s="140"/>
      <c r="M422" s="140"/>
      <c r="N422" s="140"/>
      <c r="O422" s="50"/>
      <c r="P422" s="29">
        <f t="shared" si="115"/>
        <v>291262</v>
      </c>
      <c r="R422" s="5"/>
    </row>
    <row r="423" spans="1:18" s="2" customFormat="1" ht="12.75" hidden="1" customHeight="1" x14ac:dyDescent="0.2">
      <c r="A423" s="42"/>
      <c r="B423" s="45"/>
      <c r="C423" s="27" t="s">
        <v>15</v>
      </c>
      <c r="D423" s="135">
        <f t="shared" si="116"/>
        <v>0</v>
      </c>
      <c r="E423" s="135"/>
      <c r="F423" s="135"/>
      <c r="G423" s="23"/>
      <c r="H423" s="135"/>
      <c r="I423" s="135">
        <f t="shared" si="114"/>
        <v>0</v>
      </c>
      <c r="J423" s="135">
        <f t="shared" si="114"/>
        <v>0</v>
      </c>
      <c r="K423" s="23"/>
      <c r="L423" s="135"/>
      <c r="M423" s="135"/>
      <c r="N423" s="135"/>
      <c r="O423" s="23"/>
      <c r="P423" s="19">
        <f t="shared" si="115"/>
        <v>0</v>
      </c>
      <c r="R423" s="5"/>
    </row>
    <row r="424" spans="1:18" s="2" customFormat="1" ht="39" hidden="1" customHeight="1" x14ac:dyDescent="0.2">
      <c r="A424" s="117"/>
      <c r="B424" s="45"/>
      <c r="C424" s="121" t="s">
        <v>150</v>
      </c>
      <c r="D424" s="135">
        <f t="shared" si="116"/>
        <v>0</v>
      </c>
      <c r="E424" s="135"/>
      <c r="F424" s="135"/>
      <c r="G424" s="23" t="e">
        <f t="shared" si="113"/>
        <v>#DIV/0!</v>
      </c>
      <c r="H424" s="135"/>
      <c r="I424" s="135">
        <f t="shared" si="114"/>
        <v>0</v>
      </c>
      <c r="J424" s="135">
        <f t="shared" si="114"/>
        <v>0</v>
      </c>
      <c r="K424" s="23" t="e">
        <f>J424/I424*100</f>
        <v>#DIV/0!</v>
      </c>
      <c r="L424" s="135"/>
      <c r="M424" s="135"/>
      <c r="N424" s="135"/>
      <c r="O424" s="23"/>
      <c r="P424" s="29">
        <f t="shared" si="115"/>
        <v>0</v>
      </c>
      <c r="R424" s="5"/>
    </row>
    <row r="425" spans="1:18" s="17" customFormat="1" ht="17.25" hidden="1" customHeight="1" x14ac:dyDescent="0.3">
      <c r="A425" s="20"/>
      <c r="B425" s="32">
        <v>71078</v>
      </c>
      <c r="C425" s="25" t="s">
        <v>143</v>
      </c>
      <c r="D425" s="135">
        <f t="shared" si="116"/>
        <v>0</v>
      </c>
      <c r="E425" s="135">
        <f>SUM(E426,E435)</f>
        <v>0</v>
      </c>
      <c r="F425" s="135">
        <f>SUM(F426,F435)</f>
        <v>0</v>
      </c>
      <c r="G425" s="23" t="e">
        <f t="shared" si="113"/>
        <v>#DIV/0!</v>
      </c>
      <c r="H425" s="135"/>
      <c r="I425" s="135">
        <f t="shared" si="114"/>
        <v>0</v>
      </c>
      <c r="J425" s="135">
        <f t="shared" si="114"/>
        <v>0</v>
      </c>
      <c r="K425" s="23"/>
      <c r="L425" s="135">
        <f>SUM(L426,L435)</f>
        <v>0</v>
      </c>
      <c r="M425" s="135">
        <f>SUM(M426,M435)</f>
        <v>0</v>
      </c>
      <c r="N425" s="135">
        <f>SUM(N426,N435)</f>
        <v>0</v>
      </c>
      <c r="O425" s="23" t="e">
        <f>N425/M425*100</f>
        <v>#DIV/0!</v>
      </c>
      <c r="P425" s="18">
        <f t="shared" si="115"/>
        <v>0</v>
      </c>
      <c r="R425" s="5"/>
    </row>
    <row r="426" spans="1:18" s="2" customFormat="1" ht="15" hidden="1" customHeight="1" x14ac:dyDescent="0.2">
      <c r="A426" s="20"/>
      <c r="B426" s="32"/>
      <c r="C426" s="41" t="s">
        <v>110</v>
      </c>
      <c r="D426" s="135">
        <f t="shared" si="116"/>
        <v>0</v>
      </c>
      <c r="E426" s="135">
        <f>SUM(E428,E432,E433,E434)</f>
        <v>0</v>
      </c>
      <c r="F426" s="135">
        <f>SUM(F428,F432,F433,F434)</f>
        <v>0</v>
      </c>
      <c r="G426" s="23" t="e">
        <f t="shared" si="113"/>
        <v>#DIV/0!</v>
      </c>
      <c r="H426" s="135"/>
      <c r="I426" s="135">
        <f t="shared" si="114"/>
        <v>0</v>
      </c>
      <c r="J426" s="135">
        <f t="shared" si="114"/>
        <v>0</v>
      </c>
      <c r="K426" s="23"/>
      <c r="L426" s="135"/>
      <c r="M426" s="135">
        <f>SUM(M428,M432,M433,M434)</f>
        <v>0</v>
      </c>
      <c r="N426" s="135">
        <f>SUM(N428,N432,N433,N434)</f>
        <v>0</v>
      </c>
      <c r="O426" s="23" t="e">
        <f>N426/M426*100</f>
        <v>#DIV/0!</v>
      </c>
      <c r="P426" s="19">
        <f t="shared" si="115"/>
        <v>0</v>
      </c>
      <c r="R426" s="5"/>
    </row>
    <row r="427" spans="1:18" s="2" customFormat="1" hidden="1" x14ac:dyDescent="0.2">
      <c r="A427" s="20"/>
      <c r="B427" s="45"/>
      <c r="C427" s="27" t="s">
        <v>22</v>
      </c>
      <c r="D427" s="135">
        <f t="shared" si="116"/>
        <v>0</v>
      </c>
      <c r="E427" s="135"/>
      <c r="F427" s="135"/>
      <c r="G427" s="23"/>
      <c r="H427" s="135"/>
      <c r="I427" s="135">
        <f t="shared" si="114"/>
        <v>0</v>
      </c>
      <c r="J427" s="135">
        <f t="shared" si="114"/>
        <v>0</v>
      </c>
      <c r="K427" s="23"/>
      <c r="L427" s="135"/>
      <c r="M427" s="135"/>
      <c r="N427" s="135"/>
      <c r="O427" s="23"/>
      <c r="P427" s="19">
        <f t="shared" si="115"/>
        <v>0</v>
      </c>
      <c r="R427" s="5"/>
    </row>
    <row r="428" spans="1:18" s="2" customFormat="1" ht="15" hidden="1" customHeight="1" x14ac:dyDescent="0.2">
      <c r="A428" s="20"/>
      <c r="B428" s="45"/>
      <c r="C428" s="22" t="s">
        <v>14</v>
      </c>
      <c r="D428" s="135">
        <f t="shared" si="116"/>
        <v>0</v>
      </c>
      <c r="E428" s="135">
        <f>SUM(E430:E431)</f>
        <v>0</v>
      </c>
      <c r="F428" s="135">
        <f>SUM(F430:F431)</f>
        <v>0</v>
      </c>
      <c r="G428" s="23" t="e">
        <f>F428/E428*100</f>
        <v>#DIV/0!</v>
      </c>
      <c r="H428" s="135"/>
      <c r="I428" s="135">
        <f t="shared" si="114"/>
        <v>0</v>
      </c>
      <c r="J428" s="135">
        <f t="shared" si="114"/>
        <v>0</v>
      </c>
      <c r="K428" s="23"/>
      <c r="L428" s="135"/>
      <c r="M428" s="135">
        <f>SUM(M430:M431)</f>
        <v>0</v>
      </c>
      <c r="N428" s="135">
        <f>SUM(N430:N431)</f>
        <v>0</v>
      </c>
      <c r="O428" s="23" t="e">
        <f>N428/M428*100</f>
        <v>#DIV/0!</v>
      </c>
      <c r="P428" s="19">
        <f t="shared" si="115"/>
        <v>0</v>
      </c>
      <c r="R428" s="5"/>
    </row>
    <row r="429" spans="1:18" s="2" customFormat="1" hidden="1" x14ac:dyDescent="0.2">
      <c r="A429" s="20"/>
      <c r="B429" s="45"/>
      <c r="C429" s="27" t="s">
        <v>15</v>
      </c>
      <c r="D429" s="135">
        <f t="shared" si="116"/>
        <v>0</v>
      </c>
      <c r="E429" s="135"/>
      <c r="F429" s="135"/>
      <c r="G429" s="23"/>
      <c r="H429" s="135"/>
      <c r="I429" s="135">
        <f t="shared" si="114"/>
        <v>0</v>
      </c>
      <c r="J429" s="135">
        <f t="shared" si="114"/>
        <v>0</v>
      </c>
      <c r="K429" s="23"/>
      <c r="L429" s="135"/>
      <c r="M429" s="135"/>
      <c r="N429" s="135"/>
      <c r="O429" s="23"/>
      <c r="P429" s="19">
        <f t="shared" si="115"/>
        <v>0</v>
      </c>
      <c r="R429" s="5"/>
    </row>
    <row r="430" spans="1:18" s="2" customFormat="1" ht="15" hidden="1" customHeight="1" x14ac:dyDescent="0.2">
      <c r="A430" s="20"/>
      <c r="B430" s="45"/>
      <c r="C430" s="27" t="s">
        <v>19</v>
      </c>
      <c r="D430" s="135">
        <f t="shared" si="116"/>
        <v>0</v>
      </c>
      <c r="E430" s="135"/>
      <c r="F430" s="135"/>
      <c r="G430" s="23" t="e">
        <f t="shared" ref="G430:G439" si="117">F430/E430*100</f>
        <v>#DIV/0!</v>
      </c>
      <c r="H430" s="135"/>
      <c r="I430" s="135">
        <f t="shared" si="114"/>
        <v>0</v>
      </c>
      <c r="J430" s="135">
        <f t="shared" si="114"/>
        <v>0</v>
      </c>
      <c r="K430" s="23"/>
      <c r="L430" s="135"/>
      <c r="M430" s="135"/>
      <c r="N430" s="135"/>
      <c r="O430" s="23" t="e">
        <f>N430/M430*100</f>
        <v>#DIV/0!</v>
      </c>
      <c r="P430" s="19">
        <f t="shared" si="115"/>
        <v>0</v>
      </c>
      <c r="R430" s="5"/>
    </row>
    <row r="431" spans="1:18" s="2" customFormat="1" ht="15" hidden="1" customHeight="1" x14ac:dyDescent="0.2">
      <c r="A431" s="20"/>
      <c r="B431" s="45"/>
      <c r="C431" s="27" t="s">
        <v>18</v>
      </c>
      <c r="D431" s="135">
        <f t="shared" si="116"/>
        <v>0</v>
      </c>
      <c r="E431" s="135"/>
      <c r="F431" s="135"/>
      <c r="G431" s="23" t="e">
        <f t="shared" si="117"/>
        <v>#DIV/0!</v>
      </c>
      <c r="H431" s="135"/>
      <c r="I431" s="135">
        <f t="shared" si="114"/>
        <v>0</v>
      </c>
      <c r="J431" s="135">
        <f t="shared" si="114"/>
        <v>0</v>
      </c>
      <c r="K431" s="23"/>
      <c r="L431" s="135"/>
      <c r="M431" s="135"/>
      <c r="N431" s="135"/>
      <c r="O431" s="23" t="e">
        <f>N431/M431*100</f>
        <v>#DIV/0!</v>
      </c>
      <c r="P431" s="34">
        <f t="shared" si="115"/>
        <v>0</v>
      </c>
      <c r="R431" s="5"/>
    </row>
    <row r="432" spans="1:18" s="2" customFormat="1" ht="15" hidden="1" customHeight="1" x14ac:dyDescent="0.2">
      <c r="A432" s="20"/>
      <c r="B432" s="45"/>
      <c r="C432" s="22" t="s">
        <v>16</v>
      </c>
      <c r="D432" s="135">
        <f t="shared" si="116"/>
        <v>0</v>
      </c>
      <c r="E432" s="135"/>
      <c r="F432" s="135"/>
      <c r="G432" s="23" t="e">
        <f t="shared" si="117"/>
        <v>#DIV/0!</v>
      </c>
      <c r="H432" s="135"/>
      <c r="I432" s="135">
        <f t="shared" si="114"/>
        <v>0</v>
      </c>
      <c r="J432" s="135">
        <f t="shared" si="114"/>
        <v>0</v>
      </c>
      <c r="K432" s="23" t="e">
        <f t="shared" ref="K432:K455" si="118">J432/I432*100</f>
        <v>#DIV/0!</v>
      </c>
      <c r="L432" s="135"/>
      <c r="M432" s="135"/>
      <c r="N432" s="135"/>
      <c r="O432" s="23"/>
      <c r="P432" s="19">
        <f t="shared" si="115"/>
        <v>0</v>
      </c>
      <c r="R432" s="5"/>
    </row>
    <row r="433" spans="1:18" s="2" customFormat="1" ht="15" hidden="1" customHeight="1" x14ac:dyDescent="0.2">
      <c r="A433" s="20"/>
      <c r="B433" s="45"/>
      <c r="C433" s="22" t="s">
        <v>17</v>
      </c>
      <c r="D433" s="135">
        <f t="shared" si="116"/>
        <v>0</v>
      </c>
      <c r="E433" s="135"/>
      <c r="F433" s="135"/>
      <c r="G433" s="23" t="e">
        <f t="shared" si="117"/>
        <v>#DIV/0!</v>
      </c>
      <c r="H433" s="135"/>
      <c r="I433" s="135">
        <f t="shared" si="114"/>
        <v>0</v>
      </c>
      <c r="J433" s="135">
        <f t="shared" si="114"/>
        <v>0</v>
      </c>
      <c r="K433" s="23" t="e">
        <f t="shared" si="118"/>
        <v>#DIV/0!</v>
      </c>
      <c r="L433" s="135"/>
      <c r="M433" s="135"/>
      <c r="N433" s="135"/>
      <c r="O433" s="23"/>
      <c r="P433" s="19">
        <f t="shared" si="115"/>
        <v>0</v>
      </c>
      <c r="R433" s="5"/>
    </row>
    <row r="434" spans="1:18" s="2" customFormat="1" ht="39" hidden="1" customHeight="1" x14ac:dyDescent="0.2">
      <c r="A434" s="20"/>
      <c r="B434" s="45"/>
      <c r="C434" s="24" t="s">
        <v>149</v>
      </c>
      <c r="D434" s="135">
        <f t="shared" si="116"/>
        <v>0</v>
      </c>
      <c r="E434" s="135"/>
      <c r="F434" s="135"/>
      <c r="G434" s="23" t="e">
        <f t="shared" si="117"/>
        <v>#DIV/0!</v>
      </c>
      <c r="H434" s="135"/>
      <c r="I434" s="135">
        <f t="shared" si="114"/>
        <v>0</v>
      </c>
      <c r="J434" s="135">
        <f t="shared" si="114"/>
        <v>0</v>
      </c>
      <c r="K434" s="23" t="e">
        <f t="shared" si="118"/>
        <v>#DIV/0!</v>
      </c>
      <c r="L434" s="135"/>
      <c r="M434" s="135"/>
      <c r="N434" s="135"/>
      <c r="O434" s="23"/>
      <c r="P434" s="19">
        <f t="shared" si="115"/>
        <v>0</v>
      </c>
      <c r="R434" s="5"/>
    </row>
    <row r="435" spans="1:18" s="2" customFormat="1" ht="15" hidden="1" customHeight="1" x14ac:dyDescent="0.2">
      <c r="A435" s="20"/>
      <c r="B435" s="45"/>
      <c r="C435" s="25" t="s">
        <v>111</v>
      </c>
      <c r="D435" s="135">
        <f t="shared" si="116"/>
        <v>0</v>
      </c>
      <c r="E435" s="135">
        <f>SUM(E437)</f>
        <v>0</v>
      </c>
      <c r="F435" s="135">
        <f>SUM(F437)</f>
        <v>0</v>
      </c>
      <c r="G435" s="23" t="e">
        <f t="shared" si="117"/>
        <v>#DIV/0!</v>
      </c>
      <c r="H435" s="135">
        <f>SUM(H437)</f>
        <v>0</v>
      </c>
      <c r="I435" s="135">
        <f t="shared" si="114"/>
        <v>0</v>
      </c>
      <c r="J435" s="135">
        <f t="shared" si="114"/>
        <v>0</v>
      </c>
      <c r="K435" s="23" t="e">
        <f t="shared" si="118"/>
        <v>#DIV/0!</v>
      </c>
      <c r="L435" s="135">
        <f>SUM(L437)</f>
        <v>0</v>
      </c>
      <c r="M435" s="135">
        <f>SUM(M437)</f>
        <v>0</v>
      </c>
      <c r="N435" s="135">
        <f>SUM(N437)</f>
        <v>0</v>
      </c>
      <c r="O435" s="23"/>
      <c r="P435" s="19">
        <f t="shared" si="115"/>
        <v>0</v>
      </c>
      <c r="R435" s="5"/>
    </row>
    <row r="436" spans="1:18" s="2" customFormat="1" hidden="1" x14ac:dyDescent="0.2">
      <c r="A436" s="20"/>
      <c r="B436" s="45"/>
      <c r="C436" s="26" t="s">
        <v>22</v>
      </c>
      <c r="D436" s="135">
        <f t="shared" si="116"/>
        <v>0</v>
      </c>
      <c r="E436" s="135"/>
      <c r="F436" s="135"/>
      <c r="G436" s="23" t="e">
        <f t="shared" si="117"/>
        <v>#DIV/0!</v>
      </c>
      <c r="H436" s="135"/>
      <c r="I436" s="135">
        <f t="shared" si="114"/>
        <v>0</v>
      </c>
      <c r="J436" s="135">
        <f t="shared" si="114"/>
        <v>0</v>
      </c>
      <c r="K436" s="23" t="e">
        <f t="shared" si="118"/>
        <v>#DIV/0!</v>
      </c>
      <c r="L436" s="135"/>
      <c r="M436" s="135"/>
      <c r="N436" s="135"/>
      <c r="O436" s="23"/>
      <c r="P436" s="19">
        <f t="shared" si="115"/>
        <v>0</v>
      </c>
      <c r="R436" s="5"/>
    </row>
    <row r="437" spans="1:18" s="2" customFormat="1" ht="15" hidden="1" customHeight="1" x14ac:dyDescent="0.2">
      <c r="A437" s="20"/>
      <c r="B437" s="45"/>
      <c r="C437" s="22" t="s">
        <v>7</v>
      </c>
      <c r="D437" s="135">
        <f t="shared" si="116"/>
        <v>0</v>
      </c>
      <c r="E437" s="135"/>
      <c r="F437" s="135"/>
      <c r="G437" s="23" t="e">
        <f t="shared" si="117"/>
        <v>#DIV/0!</v>
      </c>
      <c r="H437" s="135"/>
      <c r="I437" s="135">
        <f t="shared" si="114"/>
        <v>0</v>
      </c>
      <c r="J437" s="135">
        <f t="shared" si="114"/>
        <v>0</v>
      </c>
      <c r="K437" s="23" t="e">
        <f t="shared" si="118"/>
        <v>#DIV/0!</v>
      </c>
      <c r="L437" s="135"/>
      <c r="M437" s="135"/>
      <c r="N437" s="135"/>
      <c r="O437" s="23"/>
      <c r="P437" s="19">
        <f t="shared" si="115"/>
        <v>0</v>
      </c>
      <c r="R437" s="5"/>
    </row>
    <row r="438" spans="1:18" s="2" customFormat="1" hidden="1" x14ac:dyDescent="0.2">
      <c r="A438" s="20"/>
      <c r="B438" s="45"/>
      <c r="C438" s="27" t="s">
        <v>15</v>
      </c>
      <c r="D438" s="135">
        <f t="shared" si="116"/>
        <v>0</v>
      </c>
      <c r="E438" s="135"/>
      <c r="F438" s="135"/>
      <c r="G438" s="23" t="e">
        <f t="shared" si="117"/>
        <v>#DIV/0!</v>
      </c>
      <c r="H438" s="135"/>
      <c r="I438" s="135">
        <f t="shared" si="114"/>
        <v>0</v>
      </c>
      <c r="J438" s="135">
        <f t="shared" si="114"/>
        <v>0</v>
      </c>
      <c r="K438" s="23" t="e">
        <f t="shared" si="118"/>
        <v>#DIV/0!</v>
      </c>
      <c r="L438" s="135"/>
      <c r="M438" s="135"/>
      <c r="N438" s="135"/>
      <c r="O438" s="23"/>
      <c r="P438" s="19">
        <f t="shared" si="115"/>
        <v>0</v>
      </c>
      <c r="R438" s="5"/>
    </row>
    <row r="439" spans="1:18" s="2" customFormat="1" ht="38.25" hidden="1" customHeight="1" x14ac:dyDescent="0.2">
      <c r="A439" s="20"/>
      <c r="B439" s="45"/>
      <c r="C439" s="121" t="s">
        <v>150</v>
      </c>
      <c r="D439" s="135">
        <f t="shared" si="116"/>
        <v>0</v>
      </c>
      <c r="E439" s="135"/>
      <c r="F439" s="135"/>
      <c r="G439" s="23" t="e">
        <f t="shared" si="117"/>
        <v>#DIV/0!</v>
      </c>
      <c r="H439" s="135"/>
      <c r="I439" s="135">
        <f t="shared" si="114"/>
        <v>0</v>
      </c>
      <c r="J439" s="135">
        <f t="shared" si="114"/>
        <v>0</v>
      </c>
      <c r="K439" s="23" t="e">
        <f t="shared" si="118"/>
        <v>#DIV/0!</v>
      </c>
      <c r="L439" s="135"/>
      <c r="M439" s="135"/>
      <c r="N439" s="135"/>
      <c r="O439" s="23"/>
      <c r="P439" s="34">
        <f t="shared" si="115"/>
        <v>0</v>
      </c>
      <c r="R439" s="5"/>
    </row>
    <row r="440" spans="1:18" s="17" customFormat="1" ht="16.5" customHeight="1" x14ac:dyDescent="0.3">
      <c r="A440" s="20"/>
      <c r="B440" s="32">
        <v>71095</v>
      </c>
      <c r="C440" s="25" t="s">
        <v>28</v>
      </c>
      <c r="D440" s="135">
        <f t="shared" si="116"/>
        <v>19000000</v>
      </c>
      <c r="E440" s="135">
        <f>SUM(E441,E450)</f>
        <v>20063000</v>
      </c>
      <c r="F440" s="135">
        <f>SUM(F441,F450)</f>
        <v>20061500</v>
      </c>
      <c r="G440" s="23">
        <f t="shared" si="113"/>
        <v>99.992523550814937</v>
      </c>
      <c r="H440" s="135">
        <f>SUM(H450)</f>
        <v>19000000</v>
      </c>
      <c r="I440" s="135">
        <f t="shared" si="114"/>
        <v>20021000</v>
      </c>
      <c r="J440" s="135">
        <f t="shared" si="114"/>
        <v>20019500</v>
      </c>
      <c r="K440" s="23">
        <f t="shared" si="118"/>
        <v>99.992507866739928</v>
      </c>
      <c r="L440" s="135"/>
      <c r="M440" s="135">
        <f>SUM(M441)</f>
        <v>42000</v>
      </c>
      <c r="N440" s="135">
        <f>SUM(N441)</f>
        <v>42000</v>
      </c>
      <c r="O440" s="23">
        <f t="shared" ref="O440:O449" si="119">N440/M440*100</f>
        <v>100</v>
      </c>
      <c r="P440" s="18">
        <f t="shared" ref="P440:P454" si="120">E440-D440</f>
        <v>1063000</v>
      </c>
      <c r="R440" s="5"/>
    </row>
    <row r="441" spans="1:18" s="2" customFormat="1" ht="15" customHeight="1" x14ac:dyDescent="0.2">
      <c r="A441" s="20"/>
      <c r="B441" s="32"/>
      <c r="C441" s="41" t="s">
        <v>110</v>
      </c>
      <c r="D441" s="135"/>
      <c r="E441" s="135">
        <f>SUM(E443,E447,E448,E449)</f>
        <v>94000</v>
      </c>
      <c r="F441" s="135">
        <f>SUM(F443,F447,F448,F449)</f>
        <v>94000</v>
      </c>
      <c r="G441" s="23">
        <f t="shared" si="113"/>
        <v>100</v>
      </c>
      <c r="H441" s="135"/>
      <c r="I441" s="135">
        <f t="shared" si="114"/>
        <v>52000</v>
      </c>
      <c r="J441" s="135">
        <f t="shared" si="114"/>
        <v>52000</v>
      </c>
      <c r="K441" s="23">
        <f t="shared" si="118"/>
        <v>100</v>
      </c>
      <c r="L441" s="135"/>
      <c r="M441" s="135">
        <f>SUM(M443)</f>
        <v>42000</v>
      </c>
      <c r="N441" s="135">
        <f>SUM(N443)</f>
        <v>42000</v>
      </c>
      <c r="O441" s="23">
        <f t="shared" si="119"/>
        <v>100</v>
      </c>
      <c r="P441" s="19">
        <f t="shared" si="120"/>
        <v>94000</v>
      </c>
      <c r="R441" s="5"/>
    </row>
    <row r="442" spans="1:18" s="2" customFormat="1" x14ac:dyDescent="0.2">
      <c r="A442" s="20"/>
      <c r="B442" s="45"/>
      <c r="C442" s="27" t="s">
        <v>22</v>
      </c>
      <c r="D442" s="135"/>
      <c r="E442" s="135"/>
      <c r="F442" s="135"/>
      <c r="G442" s="23"/>
      <c r="H442" s="135"/>
      <c r="I442" s="135"/>
      <c r="J442" s="135"/>
      <c r="K442" s="23"/>
      <c r="L442" s="135"/>
      <c r="M442" s="135"/>
      <c r="N442" s="135"/>
      <c r="O442" s="23"/>
      <c r="P442" s="19">
        <f t="shared" si="120"/>
        <v>0</v>
      </c>
      <c r="R442" s="5"/>
    </row>
    <row r="443" spans="1:18" s="2" customFormat="1" ht="15" customHeight="1" x14ac:dyDescent="0.2">
      <c r="A443" s="20"/>
      <c r="B443" s="45"/>
      <c r="C443" s="22" t="s">
        <v>14</v>
      </c>
      <c r="D443" s="135"/>
      <c r="E443" s="135">
        <f>SUM(E445:E446)</f>
        <v>94000</v>
      </c>
      <c r="F443" s="135">
        <f>SUM(F445:F446)</f>
        <v>94000</v>
      </c>
      <c r="G443" s="23">
        <f t="shared" si="113"/>
        <v>100</v>
      </c>
      <c r="H443" s="135"/>
      <c r="I443" s="135">
        <f t="shared" si="114"/>
        <v>52000</v>
      </c>
      <c r="J443" s="135">
        <f t="shared" si="114"/>
        <v>52000</v>
      </c>
      <c r="K443" s="23">
        <f t="shared" si="118"/>
        <v>100</v>
      </c>
      <c r="L443" s="135"/>
      <c r="M443" s="135">
        <f>SUM(M446)</f>
        <v>42000</v>
      </c>
      <c r="N443" s="135">
        <f>SUM(N446)</f>
        <v>42000</v>
      </c>
      <c r="O443" s="23">
        <f t="shared" si="119"/>
        <v>100</v>
      </c>
      <c r="P443" s="19">
        <f t="shared" si="120"/>
        <v>94000</v>
      </c>
      <c r="R443" s="5"/>
    </row>
    <row r="444" spans="1:18" s="2" customFormat="1" x14ac:dyDescent="0.2">
      <c r="A444" s="20"/>
      <c r="B444" s="45"/>
      <c r="C444" s="27" t="s">
        <v>15</v>
      </c>
      <c r="D444" s="135"/>
      <c r="E444" s="135"/>
      <c r="F444" s="135"/>
      <c r="G444" s="23" t="s">
        <v>239</v>
      </c>
      <c r="H444" s="135"/>
      <c r="I444" s="135"/>
      <c r="J444" s="135"/>
      <c r="K444" s="23"/>
      <c r="L444" s="135"/>
      <c r="M444" s="135"/>
      <c r="N444" s="135"/>
      <c r="O444" s="23"/>
      <c r="P444" s="19">
        <f t="shared" si="120"/>
        <v>0</v>
      </c>
      <c r="R444" s="5"/>
    </row>
    <row r="445" spans="1:18" s="2" customFormat="1" ht="15" hidden="1" customHeight="1" x14ac:dyDescent="0.2">
      <c r="A445" s="20"/>
      <c r="B445" s="45"/>
      <c r="C445" s="27" t="s">
        <v>19</v>
      </c>
      <c r="D445" s="135"/>
      <c r="E445" s="135"/>
      <c r="F445" s="135"/>
      <c r="G445" s="23" t="e">
        <f t="shared" si="113"/>
        <v>#DIV/0!</v>
      </c>
      <c r="H445" s="135"/>
      <c r="I445" s="135">
        <f t="shared" si="114"/>
        <v>0</v>
      </c>
      <c r="J445" s="135">
        <f t="shared" si="114"/>
        <v>0</v>
      </c>
      <c r="K445" s="23" t="e">
        <f t="shared" si="118"/>
        <v>#DIV/0!</v>
      </c>
      <c r="L445" s="135"/>
      <c r="M445" s="135"/>
      <c r="N445" s="135"/>
      <c r="O445" s="23" t="e">
        <f t="shared" si="119"/>
        <v>#DIV/0!</v>
      </c>
      <c r="P445" s="19">
        <f t="shared" si="120"/>
        <v>0</v>
      </c>
      <c r="R445" s="5"/>
    </row>
    <row r="446" spans="1:18" s="2" customFormat="1" ht="15" customHeight="1" x14ac:dyDescent="0.2">
      <c r="A446" s="20"/>
      <c r="B446" s="45"/>
      <c r="C446" s="27" t="s">
        <v>18</v>
      </c>
      <c r="D446" s="135"/>
      <c r="E446" s="135">
        <v>94000</v>
      </c>
      <c r="F446" s="135">
        <v>94000</v>
      </c>
      <c r="G446" s="23">
        <f t="shared" si="113"/>
        <v>100</v>
      </c>
      <c r="H446" s="135"/>
      <c r="I446" s="135">
        <f t="shared" si="114"/>
        <v>52000</v>
      </c>
      <c r="J446" s="135">
        <f t="shared" si="114"/>
        <v>52000</v>
      </c>
      <c r="K446" s="23">
        <f t="shared" si="118"/>
        <v>100</v>
      </c>
      <c r="L446" s="135"/>
      <c r="M446" s="135">
        <v>42000</v>
      </c>
      <c r="N446" s="135">
        <v>42000</v>
      </c>
      <c r="O446" s="23">
        <f t="shared" si="119"/>
        <v>100</v>
      </c>
      <c r="P446" s="34">
        <f t="shared" si="120"/>
        <v>94000</v>
      </c>
      <c r="R446" s="5"/>
    </row>
    <row r="447" spans="1:18" s="2" customFormat="1" ht="15" hidden="1" customHeight="1" x14ac:dyDescent="0.2">
      <c r="A447" s="20"/>
      <c r="B447" s="45"/>
      <c r="C447" s="22" t="s">
        <v>16</v>
      </c>
      <c r="D447" s="135"/>
      <c r="E447" s="135"/>
      <c r="F447" s="135"/>
      <c r="G447" s="23" t="e">
        <f t="shared" si="113"/>
        <v>#DIV/0!</v>
      </c>
      <c r="H447" s="135"/>
      <c r="I447" s="135">
        <f t="shared" si="114"/>
        <v>0</v>
      </c>
      <c r="J447" s="135">
        <f t="shared" si="114"/>
        <v>0</v>
      </c>
      <c r="K447" s="23" t="e">
        <f t="shared" si="118"/>
        <v>#DIV/0!</v>
      </c>
      <c r="L447" s="135"/>
      <c r="M447" s="135"/>
      <c r="N447" s="135"/>
      <c r="O447" s="23" t="e">
        <f t="shared" si="119"/>
        <v>#DIV/0!</v>
      </c>
      <c r="P447" s="19">
        <f t="shared" si="120"/>
        <v>0</v>
      </c>
      <c r="R447" s="5"/>
    </row>
    <row r="448" spans="1:18" s="2" customFormat="1" ht="15" hidden="1" customHeight="1" x14ac:dyDescent="0.2">
      <c r="A448" s="20"/>
      <c r="B448" s="45"/>
      <c r="C448" s="22" t="s">
        <v>17</v>
      </c>
      <c r="D448" s="135"/>
      <c r="E448" s="135"/>
      <c r="F448" s="135"/>
      <c r="G448" s="23" t="e">
        <f t="shared" si="113"/>
        <v>#DIV/0!</v>
      </c>
      <c r="H448" s="135"/>
      <c r="I448" s="135">
        <f t="shared" si="114"/>
        <v>0</v>
      </c>
      <c r="J448" s="135">
        <f t="shared" si="114"/>
        <v>0</v>
      </c>
      <c r="K448" s="23" t="e">
        <f t="shared" si="118"/>
        <v>#DIV/0!</v>
      </c>
      <c r="L448" s="135"/>
      <c r="M448" s="135"/>
      <c r="N448" s="135"/>
      <c r="O448" s="23" t="e">
        <f t="shared" si="119"/>
        <v>#DIV/0!</v>
      </c>
      <c r="P448" s="19">
        <f t="shared" si="120"/>
        <v>0</v>
      </c>
      <c r="R448" s="5"/>
    </row>
    <row r="449" spans="1:18" s="2" customFormat="1" ht="39" hidden="1" customHeight="1" x14ac:dyDescent="0.2">
      <c r="A449" s="20"/>
      <c r="B449" s="45"/>
      <c r="C449" s="24" t="s">
        <v>149</v>
      </c>
      <c r="D449" s="135"/>
      <c r="E449" s="135"/>
      <c r="F449" s="135"/>
      <c r="G449" s="23" t="e">
        <f t="shared" si="113"/>
        <v>#DIV/0!</v>
      </c>
      <c r="H449" s="135"/>
      <c r="I449" s="135">
        <f t="shared" si="114"/>
        <v>0</v>
      </c>
      <c r="J449" s="135">
        <f t="shared" si="114"/>
        <v>0</v>
      </c>
      <c r="K449" s="23" t="e">
        <f t="shared" si="118"/>
        <v>#DIV/0!</v>
      </c>
      <c r="L449" s="135"/>
      <c r="M449" s="135"/>
      <c r="N449" s="135"/>
      <c r="O449" s="23" t="e">
        <f t="shared" si="119"/>
        <v>#DIV/0!</v>
      </c>
      <c r="P449" s="19">
        <f t="shared" si="120"/>
        <v>0</v>
      </c>
      <c r="R449" s="5"/>
    </row>
    <row r="450" spans="1:18" s="2" customFormat="1" ht="12" customHeight="1" x14ac:dyDescent="0.2">
      <c r="A450" s="20"/>
      <c r="B450" s="45"/>
      <c r="C450" s="25" t="s">
        <v>111</v>
      </c>
      <c r="D450" s="135">
        <f t="shared" si="116"/>
        <v>19000000</v>
      </c>
      <c r="E450" s="135">
        <f>SUM(E452,E455)</f>
        <v>19969000</v>
      </c>
      <c r="F450" s="135">
        <f>SUM(F452,F455)</f>
        <v>19967500</v>
      </c>
      <c r="G450" s="23">
        <f t="shared" si="113"/>
        <v>99.992488356953274</v>
      </c>
      <c r="H450" s="135">
        <f>SUM(H452,H455)</f>
        <v>19000000</v>
      </c>
      <c r="I450" s="135">
        <f t="shared" si="114"/>
        <v>19969000</v>
      </c>
      <c r="J450" s="135">
        <f t="shared" si="114"/>
        <v>19967500</v>
      </c>
      <c r="K450" s="23">
        <f t="shared" si="118"/>
        <v>99.992488356953274</v>
      </c>
      <c r="L450" s="135"/>
      <c r="M450" s="135"/>
      <c r="N450" s="135"/>
      <c r="O450" s="23"/>
      <c r="P450" s="19">
        <f t="shared" si="120"/>
        <v>969000</v>
      </c>
      <c r="R450" s="5"/>
    </row>
    <row r="451" spans="1:18" s="2" customFormat="1" x14ac:dyDescent="0.2">
      <c r="A451" s="20"/>
      <c r="B451" s="45"/>
      <c r="C451" s="26" t="s">
        <v>22</v>
      </c>
      <c r="D451" s="135"/>
      <c r="E451" s="135"/>
      <c r="F451" s="135"/>
      <c r="G451" s="23"/>
      <c r="H451" s="135"/>
      <c r="I451" s="135"/>
      <c r="J451" s="135"/>
      <c r="K451" s="23"/>
      <c r="L451" s="135"/>
      <c r="M451" s="135"/>
      <c r="N451" s="135"/>
      <c r="O451" s="23"/>
      <c r="P451" s="19">
        <f t="shared" si="120"/>
        <v>0</v>
      </c>
      <c r="R451" s="5"/>
    </row>
    <row r="452" spans="1:18" s="2" customFormat="1" ht="12" customHeight="1" x14ac:dyDescent="0.2">
      <c r="A452" s="20"/>
      <c r="B452" s="45"/>
      <c r="C452" s="22" t="s">
        <v>7</v>
      </c>
      <c r="D452" s="135"/>
      <c r="E452" s="135">
        <v>30000</v>
      </c>
      <c r="F452" s="135">
        <v>28500</v>
      </c>
      <c r="G452" s="23">
        <f t="shared" si="113"/>
        <v>95</v>
      </c>
      <c r="H452" s="135"/>
      <c r="I452" s="135">
        <f t="shared" si="114"/>
        <v>30000</v>
      </c>
      <c r="J452" s="135">
        <f t="shared" si="114"/>
        <v>28500</v>
      </c>
      <c r="K452" s="23">
        <f t="shared" si="118"/>
        <v>95</v>
      </c>
      <c r="L452" s="135"/>
      <c r="M452" s="135"/>
      <c r="N452" s="135"/>
      <c r="O452" s="23"/>
      <c r="P452" s="19">
        <f t="shared" si="120"/>
        <v>30000</v>
      </c>
      <c r="R452" s="5"/>
    </row>
    <row r="453" spans="1:18" s="2" customFormat="1" hidden="1" x14ac:dyDescent="0.2">
      <c r="A453" s="20"/>
      <c r="B453" s="45"/>
      <c r="C453" s="27" t="s">
        <v>15</v>
      </c>
      <c r="D453" s="135"/>
      <c r="E453" s="135"/>
      <c r="F453" s="135"/>
      <c r="G453" s="23"/>
      <c r="H453" s="135"/>
      <c r="I453" s="135">
        <f t="shared" si="114"/>
        <v>0</v>
      </c>
      <c r="J453" s="135">
        <f t="shared" si="114"/>
        <v>0</v>
      </c>
      <c r="K453" s="23"/>
      <c r="L453" s="135"/>
      <c r="M453" s="135"/>
      <c r="N453" s="135"/>
      <c r="O453" s="23"/>
      <c r="P453" s="19">
        <f t="shared" si="120"/>
        <v>0</v>
      </c>
      <c r="R453" s="5"/>
    </row>
    <row r="454" spans="1:18" s="2" customFormat="1" ht="41.25" hidden="1" customHeight="1" x14ac:dyDescent="0.2">
      <c r="A454" s="20"/>
      <c r="B454" s="45"/>
      <c r="C454" s="121" t="s">
        <v>226</v>
      </c>
      <c r="D454" s="135"/>
      <c r="E454" s="135"/>
      <c r="F454" s="135"/>
      <c r="G454" s="23" t="e">
        <f t="shared" si="113"/>
        <v>#DIV/0!</v>
      </c>
      <c r="H454" s="135"/>
      <c r="I454" s="135">
        <f t="shared" si="114"/>
        <v>0</v>
      </c>
      <c r="J454" s="135">
        <f t="shared" si="114"/>
        <v>0</v>
      </c>
      <c r="K454" s="23" t="e">
        <f t="shared" si="118"/>
        <v>#DIV/0!</v>
      </c>
      <c r="L454" s="135"/>
      <c r="M454" s="135"/>
      <c r="N454" s="135"/>
      <c r="O454" s="23"/>
      <c r="P454" s="34">
        <f t="shared" si="120"/>
        <v>0</v>
      </c>
      <c r="R454" s="5"/>
    </row>
    <row r="455" spans="1:18" s="2" customFormat="1" ht="24.75" customHeight="1" x14ac:dyDescent="0.2">
      <c r="A455" s="35"/>
      <c r="B455" s="46"/>
      <c r="C455" s="113" t="s">
        <v>153</v>
      </c>
      <c r="D455" s="136">
        <f t="shared" si="116"/>
        <v>19000000</v>
      </c>
      <c r="E455" s="136">
        <v>19939000</v>
      </c>
      <c r="F455" s="136">
        <f>4639000+15300000</f>
        <v>19939000</v>
      </c>
      <c r="G455" s="38">
        <f t="shared" si="113"/>
        <v>100</v>
      </c>
      <c r="H455" s="136">
        <v>19000000</v>
      </c>
      <c r="I455" s="136">
        <f t="shared" si="114"/>
        <v>19939000</v>
      </c>
      <c r="J455" s="136">
        <f t="shared" si="114"/>
        <v>19939000</v>
      </c>
      <c r="K455" s="38">
        <f t="shared" si="118"/>
        <v>100</v>
      </c>
      <c r="L455" s="136"/>
      <c r="M455" s="136"/>
      <c r="N455" s="136"/>
      <c r="O455" s="38"/>
      <c r="P455" s="19"/>
      <c r="R455" s="5"/>
    </row>
    <row r="456" spans="1:18" s="17" customFormat="1" ht="22.5" customHeight="1" x14ac:dyDescent="0.3">
      <c r="A456" s="42">
        <v>750</v>
      </c>
      <c r="B456" s="92" t="s">
        <v>65</v>
      </c>
      <c r="C456" s="25"/>
      <c r="D456" s="150">
        <f t="shared" si="116"/>
        <v>546336338</v>
      </c>
      <c r="E456" s="150">
        <f>SUM(E457,E472,E487,E502,E517,E532,E562,E577,E593,E608,E547)</f>
        <v>600145794.6400001</v>
      </c>
      <c r="F456" s="150">
        <f>SUM(F457,F472,F487,F502,F517,F532,F562,F577,F593,F608,F547)</f>
        <v>589082473.38999999</v>
      </c>
      <c r="G456" s="158">
        <f t="shared" si="113"/>
        <v>98.156561064193326</v>
      </c>
      <c r="H456" s="150">
        <f>SUM(H457,H472,H487,H502,H517,H532,H562,H577,H593,H608,H547)</f>
        <v>480549277</v>
      </c>
      <c r="I456" s="156">
        <f t="shared" si="114"/>
        <v>531242397.79000008</v>
      </c>
      <c r="J456" s="156">
        <f t="shared" si="114"/>
        <v>520416848.04999995</v>
      </c>
      <c r="K456" s="158">
        <f>J456/I456*100</f>
        <v>97.96222029999204</v>
      </c>
      <c r="L456" s="150">
        <f>SUM(L457,L472,L487,L502,L517,L532,L562,L577,L593,L608,L547)</f>
        <v>65787061</v>
      </c>
      <c r="M456" s="150">
        <f>SUM(M457,M472,M487,M502,M517,M532,M562,M577,M593,M608,M547)</f>
        <v>68903396.849999994</v>
      </c>
      <c r="N456" s="150">
        <f>SUM(N457,N472,N487,N502,N517,N532,N562,N577,N593,N608,N547)</f>
        <v>68665625.340000004</v>
      </c>
      <c r="O456" s="158">
        <f>N456/M456*100</f>
        <v>99.654920481616287</v>
      </c>
      <c r="P456" s="40">
        <f t="shared" si="115"/>
        <v>53809456.640000105</v>
      </c>
      <c r="R456" s="5"/>
    </row>
    <row r="457" spans="1:18" s="17" customFormat="1" ht="15.95" customHeight="1" x14ac:dyDescent="0.3">
      <c r="A457" s="42"/>
      <c r="B457" s="85">
        <v>75011</v>
      </c>
      <c r="C457" s="87" t="s">
        <v>66</v>
      </c>
      <c r="D457" s="139">
        <f t="shared" si="116"/>
        <v>11246611</v>
      </c>
      <c r="E457" s="139">
        <f>SUM(E458,E467)</f>
        <v>14057604.789999999</v>
      </c>
      <c r="F457" s="139">
        <f>SUM(F458,F467)</f>
        <v>14048297.4</v>
      </c>
      <c r="G457" s="54">
        <f t="shared" si="113"/>
        <v>99.93379106797326</v>
      </c>
      <c r="H457" s="139">
        <f>SUM(H458,H467)</f>
        <v>11147790</v>
      </c>
      <c r="I457" s="135">
        <f t="shared" si="114"/>
        <v>13954100.789999999</v>
      </c>
      <c r="J457" s="135">
        <f t="shared" si="114"/>
        <v>13944793.4</v>
      </c>
      <c r="K457" s="54">
        <f>J457/I457*100</f>
        <v>99.933299965794504</v>
      </c>
      <c r="L457" s="139">
        <f>SUM(L458,L467)</f>
        <v>98821</v>
      </c>
      <c r="M457" s="139">
        <f>SUM(M458,M467)</f>
        <v>103504</v>
      </c>
      <c r="N457" s="139">
        <f>SUM(N458,N467)</f>
        <v>103504</v>
      </c>
      <c r="O457" s="54">
        <f>N457/M457*100</f>
        <v>100</v>
      </c>
      <c r="P457" s="18">
        <f t="shared" si="115"/>
        <v>2810993.7899999991</v>
      </c>
      <c r="R457" s="5"/>
    </row>
    <row r="458" spans="1:18" s="2" customFormat="1" ht="15.95" customHeight="1" x14ac:dyDescent="0.2">
      <c r="A458" s="42"/>
      <c r="B458" s="32"/>
      <c r="C458" s="41" t="s">
        <v>110</v>
      </c>
      <c r="D458" s="135">
        <f t="shared" si="116"/>
        <v>11246611</v>
      </c>
      <c r="E458" s="135">
        <f>SUM(E460,E464,E465,E466)</f>
        <v>14057604.789999999</v>
      </c>
      <c r="F458" s="135">
        <f>SUM(F460,F464,F465,F466)</f>
        <v>14048297.4</v>
      </c>
      <c r="G458" s="23">
        <f t="shared" si="113"/>
        <v>99.93379106797326</v>
      </c>
      <c r="H458" s="135">
        <f>SUM(H460,H464,H465,H466)</f>
        <v>11147790</v>
      </c>
      <c r="I458" s="135">
        <f t="shared" si="114"/>
        <v>13954100.789999999</v>
      </c>
      <c r="J458" s="135">
        <f t="shared" si="114"/>
        <v>13944793.4</v>
      </c>
      <c r="K458" s="23">
        <f>J458/I458*100</f>
        <v>99.933299965794504</v>
      </c>
      <c r="L458" s="135">
        <f>SUM(L460,L464,L465,L466)</f>
        <v>98821</v>
      </c>
      <c r="M458" s="135">
        <f>SUM(M460,M464,M465,M466)</f>
        <v>103504</v>
      </c>
      <c r="N458" s="135">
        <f>SUM(N460,N464,N465,N466)</f>
        <v>103504</v>
      </c>
      <c r="O458" s="23">
        <f>N458/M458*100</f>
        <v>100</v>
      </c>
      <c r="P458" s="19">
        <f t="shared" si="115"/>
        <v>2810993.7899999991</v>
      </c>
      <c r="R458" s="5"/>
    </row>
    <row r="459" spans="1:18" s="2" customFormat="1" ht="15.95" customHeight="1" x14ac:dyDescent="0.2">
      <c r="A459" s="42"/>
      <c r="B459" s="32"/>
      <c r="C459" s="27" t="s">
        <v>22</v>
      </c>
      <c r="D459" s="135"/>
      <c r="E459" s="135"/>
      <c r="F459" s="135"/>
      <c r="G459" s="23"/>
      <c r="H459" s="135"/>
      <c r="I459" s="135"/>
      <c r="J459" s="135"/>
      <c r="K459" s="23"/>
      <c r="L459" s="135"/>
      <c r="M459" s="135"/>
      <c r="N459" s="135"/>
      <c r="O459" s="23"/>
      <c r="P459" s="19">
        <f t="shared" si="115"/>
        <v>0</v>
      </c>
      <c r="R459" s="5"/>
    </row>
    <row r="460" spans="1:18" s="2" customFormat="1" ht="15.95" customHeight="1" x14ac:dyDescent="0.2">
      <c r="A460" s="42"/>
      <c r="B460" s="32"/>
      <c r="C460" s="22" t="s">
        <v>14</v>
      </c>
      <c r="D460" s="135">
        <f t="shared" si="116"/>
        <v>11246611</v>
      </c>
      <c r="E460" s="135">
        <f>SUM(E462:E463)</f>
        <v>14057604.789999999</v>
      </c>
      <c r="F460" s="135">
        <f>SUM(F462:F463)</f>
        <v>14048297.4</v>
      </c>
      <c r="G460" s="23">
        <f t="shared" si="113"/>
        <v>99.93379106797326</v>
      </c>
      <c r="H460" s="135">
        <f>SUM(H462:H463)</f>
        <v>11147790</v>
      </c>
      <c r="I460" s="135">
        <f t="shared" si="114"/>
        <v>13954100.789999999</v>
      </c>
      <c r="J460" s="135">
        <f t="shared" si="114"/>
        <v>13944793.4</v>
      </c>
      <c r="K460" s="23">
        <f>J460/I460*100</f>
        <v>99.933299965794504</v>
      </c>
      <c r="L460" s="135">
        <f>SUM(L462:L463)</f>
        <v>98821</v>
      </c>
      <c r="M460" s="135">
        <f>SUM(M462:M463)</f>
        <v>103504</v>
      </c>
      <c r="N460" s="135">
        <f>SUM(N462:N463)</f>
        <v>103504</v>
      </c>
      <c r="O460" s="23">
        <f>N460/M460*100</f>
        <v>100</v>
      </c>
      <c r="P460" s="19">
        <f t="shared" si="115"/>
        <v>2810993.7899999991</v>
      </c>
      <c r="R460" s="5"/>
    </row>
    <row r="461" spans="1:18" s="2" customFormat="1" ht="15.95" customHeight="1" x14ac:dyDescent="0.2">
      <c r="A461" s="42"/>
      <c r="B461" s="32"/>
      <c r="C461" s="27" t="s">
        <v>15</v>
      </c>
      <c r="D461" s="135"/>
      <c r="E461" s="135"/>
      <c r="F461" s="135"/>
      <c r="G461" s="23"/>
      <c r="H461" s="135"/>
      <c r="I461" s="135"/>
      <c r="J461" s="135"/>
      <c r="K461" s="23"/>
      <c r="L461" s="135"/>
      <c r="M461" s="135"/>
      <c r="N461" s="135"/>
      <c r="O461" s="23"/>
      <c r="P461" s="19">
        <f t="shared" si="115"/>
        <v>0</v>
      </c>
      <c r="R461" s="5"/>
    </row>
    <row r="462" spans="1:18" s="2" customFormat="1" ht="15.95" customHeight="1" x14ac:dyDescent="0.2">
      <c r="A462" s="42"/>
      <c r="B462" s="32"/>
      <c r="C462" s="27" t="s">
        <v>19</v>
      </c>
      <c r="D462" s="135">
        <f t="shared" si="116"/>
        <v>10761611</v>
      </c>
      <c r="E462" s="135">
        <v>13262537.59</v>
      </c>
      <c r="F462" s="135">
        <v>13253278.68</v>
      </c>
      <c r="G462" s="23">
        <f t="shared" si="113"/>
        <v>99.930187492874808</v>
      </c>
      <c r="H462" s="135">
        <v>10670290</v>
      </c>
      <c r="I462" s="135">
        <f t="shared" si="114"/>
        <v>13166533.59</v>
      </c>
      <c r="J462" s="135">
        <f t="shared" si="114"/>
        <v>13157274.68</v>
      </c>
      <c r="K462" s="23">
        <f t="shared" ref="K462:K473" si="121">J462/I462*100</f>
        <v>99.929678453810865</v>
      </c>
      <c r="L462" s="135">
        <v>91321</v>
      </c>
      <c r="M462" s="135">
        <v>96004</v>
      </c>
      <c r="N462" s="135">
        <v>96004</v>
      </c>
      <c r="O462" s="23">
        <f t="shared" ref="O462:O471" si="122">N462/M462*100</f>
        <v>100</v>
      </c>
      <c r="P462" s="19">
        <f t="shared" si="115"/>
        <v>2500926.59</v>
      </c>
      <c r="R462" s="5"/>
    </row>
    <row r="463" spans="1:18" s="2" customFormat="1" ht="15.95" customHeight="1" x14ac:dyDescent="0.2">
      <c r="A463" s="42"/>
      <c r="B463" s="32"/>
      <c r="C463" s="27" t="s">
        <v>18</v>
      </c>
      <c r="D463" s="135">
        <f t="shared" si="116"/>
        <v>485000</v>
      </c>
      <c r="E463" s="135">
        <v>795067.2</v>
      </c>
      <c r="F463" s="135">
        <v>795018.72</v>
      </c>
      <c r="G463" s="23">
        <f t="shared" si="113"/>
        <v>99.993902402212044</v>
      </c>
      <c r="H463" s="135">
        <v>477500</v>
      </c>
      <c r="I463" s="140">
        <f t="shared" si="114"/>
        <v>787567.2</v>
      </c>
      <c r="J463" s="140">
        <f t="shared" si="114"/>
        <v>787518.72</v>
      </c>
      <c r="K463" s="23">
        <f t="shared" si="121"/>
        <v>99.99384433480725</v>
      </c>
      <c r="L463" s="135">
        <v>7500</v>
      </c>
      <c r="M463" s="135">
        <v>7500</v>
      </c>
      <c r="N463" s="135">
        <v>7500</v>
      </c>
      <c r="O463" s="23">
        <f t="shared" si="122"/>
        <v>100</v>
      </c>
      <c r="P463" s="34">
        <f t="shared" si="115"/>
        <v>310067.19999999995</v>
      </c>
      <c r="R463" s="5"/>
    </row>
    <row r="464" spans="1:18" s="2" customFormat="1" ht="15" hidden="1" customHeight="1" x14ac:dyDescent="0.2">
      <c r="A464" s="42"/>
      <c r="B464" s="32"/>
      <c r="C464" s="22" t="s">
        <v>16</v>
      </c>
      <c r="D464" s="135">
        <f t="shared" si="116"/>
        <v>0</v>
      </c>
      <c r="E464" s="135"/>
      <c r="F464" s="135"/>
      <c r="G464" s="23" t="e">
        <f t="shared" si="113"/>
        <v>#DIV/0!</v>
      </c>
      <c r="H464" s="135"/>
      <c r="I464" s="135">
        <f t="shared" si="114"/>
        <v>0</v>
      </c>
      <c r="J464" s="135">
        <f t="shared" si="114"/>
        <v>0</v>
      </c>
      <c r="K464" s="23" t="e">
        <f t="shared" si="121"/>
        <v>#DIV/0!</v>
      </c>
      <c r="L464" s="135"/>
      <c r="M464" s="135"/>
      <c r="N464" s="135"/>
      <c r="O464" s="23" t="e">
        <f t="shared" si="122"/>
        <v>#DIV/0!</v>
      </c>
      <c r="P464" s="19">
        <f t="shared" si="115"/>
        <v>0</v>
      </c>
      <c r="R464" s="5"/>
    </row>
    <row r="465" spans="1:18" s="2" customFormat="1" ht="15" hidden="1" customHeight="1" x14ac:dyDescent="0.2">
      <c r="A465" s="42"/>
      <c r="B465" s="32"/>
      <c r="C465" s="22" t="s">
        <v>17</v>
      </c>
      <c r="D465" s="135">
        <f t="shared" si="116"/>
        <v>0</v>
      </c>
      <c r="E465" s="135"/>
      <c r="F465" s="135"/>
      <c r="G465" s="23" t="e">
        <f t="shared" si="113"/>
        <v>#DIV/0!</v>
      </c>
      <c r="H465" s="135"/>
      <c r="I465" s="135">
        <f t="shared" si="114"/>
        <v>0</v>
      </c>
      <c r="J465" s="135">
        <f t="shared" si="114"/>
        <v>0</v>
      </c>
      <c r="K465" s="23" t="e">
        <f t="shared" si="121"/>
        <v>#DIV/0!</v>
      </c>
      <c r="L465" s="135"/>
      <c r="M465" s="135"/>
      <c r="N465" s="135"/>
      <c r="O465" s="23" t="e">
        <f t="shared" si="122"/>
        <v>#DIV/0!</v>
      </c>
      <c r="P465" s="19">
        <f t="shared" si="115"/>
        <v>0</v>
      </c>
      <c r="R465" s="5"/>
    </row>
    <row r="466" spans="1:18" s="2" customFormat="1" ht="39" hidden="1" customHeight="1" x14ac:dyDescent="0.2">
      <c r="A466" s="42"/>
      <c r="B466" s="32"/>
      <c r="C466" s="24" t="s">
        <v>149</v>
      </c>
      <c r="D466" s="135">
        <f t="shared" si="116"/>
        <v>0</v>
      </c>
      <c r="E466" s="135"/>
      <c r="F466" s="135"/>
      <c r="G466" s="23" t="e">
        <f t="shared" si="113"/>
        <v>#DIV/0!</v>
      </c>
      <c r="H466" s="135"/>
      <c r="I466" s="135">
        <f t="shared" si="114"/>
        <v>0</v>
      </c>
      <c r="J466" s="135">
        <f t="shared" si="114"/>
        <v>0</v>
      </c>
      <c r="K466" s="23" t="e">
        <f t="shared" si="121"/>
        <v>#DIV/0!</v>
      </c>
      <c r="L466" s="135"/>
      <c r="M466" s="135"/>
      <c r="N466" s="135"/>
      <c r="O466" s="23" t="e">
        <f t="shared" si="122"/>
        <v>#DIV/0!</v>
      </c>
      <c r="P466" s="19">
        <f t="shared" si="115"/>
        <v>0</v>
      </c>
      <c r="R466" s="5"/>
    </row>
    <row r="467" spans="1:18" s="2" customFormat="1" ht="15" hidden="1" customHeight="1" x14ac:dyDescent="0.2">
      <c r="A467" s="42"/>
      <c r="B467" s="32"/>
      <c r="C467" s="25" t="s">
        <v>111</v>
      </c>
      <c r="D467" s="135">
        <f t="shared" si="116"/>
        <v>0</v>
      </c>
      <c r="E467" s="135">
        <f>SUM(E469)</f>
        <v>0</v>
      </c>
      <c r="F467" s="135">
        <f>SUM(F469)</f>
        <v>0</v>
      </c>
      <c r="G467" s="23" t="e">
        <f t="shared" si="113"/>
        <v>#DIV/0!</v>
      </c>
      <c r="H467" s="135">
        <f>SUM(H469)</f>
        <v>0</v>
      </c>
      <c r="I467" s="135">
        <f t="shared" si="114"/>
        <v>0</v>
      </c>
      <c r="J467" s="135">
        <f t="shared" si="114"/>
        <v>0</v>
      </c>
      <c r="K467" s="23" t="e">
        <f t="shared" si="121"/>
        <v>#DIV/0!</v>
      </c>
      <c r="L467" s="135">
        <f>SUM(L469)</f>
        <v>0</v>
      </c>
      <c r="M467" s="135">
        <f>SUM(M469)</f>
        <v>0</v>
      </c>
      <c r="N467" s="135">
        <f>SUM(N469)</f>
        <v>0</v>
      </c>
      <c r="O467" s="23" t="e">
        <f t="shared" si="122"/>
        <v>#DIV/0!</v>
      </c>
      <c r="P467" s="19">
        <f t="shared" si="115"/>
        <v>0</v>
      </c>
      <c r="R467" s="5"/>
    </row>
    <row r="468" spans="1:18" s="2" customFormat="1" hidden="1" x14ac:dyDescent="0.2">
      <c r="A468" s="42"/>
      <c r="B468" s="32"/>
      <c r="C468" s="26" t="s">
        <v>22</v>
      </c>
      <c r="D468" s="135">
        <f t="shared" si="116"/>
        <v>0</v>
      </c>
      <c r="E468" s="135"/>
      <c r="F468" s="135"/>
      <c r="G468" s="23" t="e">
        <f t="shared" si="113"/>
        <v>#DIV/0!</v>
      </c>
      <c r="H468" s="135"/>
      <c r="I468" s="135">
        <f t="shared" si="114"/>
        <v>0</v>
      </c>
      <c r="J468" s="135">
        <f t="shared" si="114"/>
        <v>0</v>
      </c>
      <c r="K468" s="23" t="e">
        <f t="shared" si="121"/>
        <v>#DIV/0!</v>
      </c>
      <c r="L468" s="135"/>
      <c r="M468" s="135"/>
      <c r="N468" s="135"/>
      <c r="O468" s="23" t="e">
        <f t="shared" si="122"/>
        <v>#DIV/0!</v>
      </c>
      <c r="P468" s="19">
        <f t="shared" si="115"/>
        <v>0</v>
      </c>
      <c r="R468" s="5"/>
    </row>
    <row r="469" spans="1:18" s="2" customFormat="1" ht="15" hidden="1" customHeight="1" x14ac:dyDescent="0.2">
      <c r="A469" s="42"/>
      <c r="B469" s="32"/>
      <c r="C469" s="22" t="s">
        <v>7</v>
      </c>
      <c r="D469" s="135">
        <f t="shared" si="116"/>
        <v>0</v>
      </c>
      <c r="E469" s="135"/>
      <c r="F469" s="135"/>
      <c r="G469" s="23" t="e">
        <f t="shared" si="113"/>
        <v>#DIV/0!</v>
      </c>
      <c r="H469" s="135"/>
      <c r="I469" s="135">
        <f t="shared" si="114"/>
        <v>0</v>
      </c>
      <c r="J469" s="135">
        <f t="shared" si="114"/>
        <v>0</v>
      </c>
      <c r="K469" s="23" t="e">
        <f t="shared" si="121"/>
        <v>#DIV/0!</v>
      </c>
      <c r="L469" s="135"/>
      <c r="M469" s="135"/>
      <c r="N469" s="135"/>
      <c r="O469" s="23" t="e">
        <f t="shared" si="122"/>
        <v>#DIV/0!</v>
      </c>
      <c r="P469" s="19">
        <f t="shared" si="115"/>
        <v>0</v>
      </c>
      <c r="R469" s="5"/>
    </row>
    <row r="470" spans="1:18" s="2" customFormat="1" hidden="1" x14ac:dyDescent="0.2">
      <c r="A470" s="42"/>
      <c r="B470" s="32"/>
      <c r="C470" s="27" t="s">
        <v>15</v>
      </c>
      <c r="D470" s="135">
        <f t="shared" si="116"/>
        <v>0</v>
      </c>
      <c r="E470" s="135"/>
      <c r="F470" s="135"/>
      <c r="G470" s="23" t="e">
        <f t="shared" si="113"/>
        <v>#DIV/0!</v>
      </c>
      <c r="H470" s="135"/>
      <c r="I470" s="135">
        <f t="shared" si="114"/>
        <v>0</v>
      </c>
      <c r="J470" s="135">
        <f t="shared" si="114"/>
        <v>0</v>
      </c>
      <c r="K470" s="23" t="e">
        <f t="shared" si="121"/>
        <v>#DIV/0!</v>
      </c>
      <c r="L470" s="135"/>
      <c r="M470" s="135"/>
      <c r="N470" s="135"/>
      <c r="O470" s="23" t="e">
        <f t="shared" si="122"/>
        <v>#DIV/0!</v>
      </c>
      <c r="P470" s="19">
        <f t="shared" si="115"/>
        <v>0</v>
      </c>
      <c r="R470" s="5"/>
    </row>
    <row r="471" spans="1:18" s="2" customFormat="1" ht="39" hidden="1" customHeight="1" x14ac:dyDescent="0.2">
      <c r="A471" s="42"/>
      <c r="B471" s="48"/>
      <c r="C471" s="53" t="s">
        <v>150</v>
      </c>
      <c r="D471" s="140">
        <f t="shared" si="116"/>
        <v>0</v>
      </c>
      <c r="E471" s="140"/>
      <c r="F471" s="140"/>
      <c r="G471" s="50" t="e">
        <f t="shared" si="113"/>
        <v>#DIV/0!</v>
      </c>
      <c r="H471" s="140"/>
      <c r="I471" s="140">
        <f t="shared" si="114"/>
        <v>0</v>
      </c>
      <c r="J471" s="135">
        <f t="shared" si="114"/>
        <v>0</v>
      </c>
      <c r="K471" s="50" t="e">
        <f t="shared" si="121"/>
        <v>#DIV/0!</v>
      </c>
      <c r="L471" s="140"/>
      <c r="M471" s="140"/>
      <c r="N471" s="140"/>
      <c r="O471" s="50" t="e">
        <f t="shared" si="122"/>
        <v>#DIV/0!</v>
      </c>
      <c r="P471" s="34">
        <f t="shared" si="115"/>
        <v>0</v>
      </c>
      <c r="R471" s="5"/>
    </row>
    <row r="472" spans="1:18" s="2" customFormat="1" ht="16.5" customHeight="1" x14ac:dyDescent="0.2">
      <c r="A472" s="42"/>
      <c r="B472" s="85">
        <v>75014</v>
      </c>
      <c r="C472" s="88" t="s">
        <v>173</v>
      </c>
      <c r="D472" s="139">
        <f t="shared" si="116"/>
        <v>60000</v>
      </c>
      <c r="E472" s="139">
        <f>SUM(E473,E482)</f>
        <v>67000</v>
      </c>
      <c r="F472" s="139">
        <f>SUM(F473,F482)</f>
        <v>20517.849999999999</v>
      </c>
      <c r="G472" s="54">
        <f>F472/E472*100</f>
        <v>30.623656716417909</v>
      </c>
      <c r="H472" s="139">
        <f>SUM(H473,H482)</f>
        <v>60000</v>
      </c>
      <c r="I472" s="135">
        <f t="shared" si="114"/>
        <v>67000</v>
      </c>
      <c r="J472" s="135">
        <f t="shared" si="114"/>
        <v>20517.849999999999</v>
      </c>
      <c r="K472" s="54">
        <f t="shared" si="121"/>
        <v>30.623656716417909</v>
      </c>
      <c r="L472" s="139"/>
      <c r="M472" s="139"/>
      <c r="N472" s="139"/>
      <c r="O472" s="54"/>
      <c r="P472" s="19"/>
      <c r="R472" s="5"/>
    </row>
    <row r="473" spans="1:18" s="2" customFormat="1" ht="12.75" customHeight="1" x14ac:dyDescent="0.2">
      <c r="A473" s="42"/>
      <c r="B473" s="32"/>
      <c r="C473" s="41" t="s">
        <v>110</v>
      </c>
      <c r="D473" s="135">
        <f t="shared" si="116"/>
        <v>60000</v>
      </c>
      <c r="E473" s="135">
        <f>SUM(E475,E479,E480,E481)</f>
        <v>67000</v>
      </c>
      <c r="F473" s="135">
        <f>SUM(F475,F479,F480,F481)</f>
        <v>20517.849999999999</v>
      </c>
      <c r="G473" s="23">
        <f>F473/E473*100</f>
        <v>30.623656716417909</v>
      </c>
      <c r="H473" s="135">
        <f>SUM(H475,H479,H480,H481)</f>
        <v>60000</v>
      </c>
      <c r="I473" s="135">
        <f t="shared" si="114"/>
        <v>67000</v>
      </c>
      <c r="J473" s="135">
        <f t="shared" si="114"/>
        <v>20517.849999999999</v>
      </c>
      <c r="K473" s="23">
        <f t="shared" si="121"/>
        <v>30.623656716417909</v>
      </c>
      <c r="L473" s="135"/>
      <c r="M473" s="135"/>
      <c r="N473" s="135"/>
      <c r="O473" s="23"/>
      <c r="P473" s="19"/>
      <c r="R473" s="5"/>
    </row>
    <row r="474" spans="1:18" s="2" customFormat="1" ht="15" customHeight="1" x14ac:dyDescent="0.2">
      <c r="A474" s="42"/>
      <c r="B474" s="32"/>
      <c r="C474" s="27" t="s">
        <v>22</v>
      </c>
      <c r="D474" s="135"/>
      <c r="E474" s="135"/>
      <c r="F474" s="135"/>
      <c r="G474" s="23"/>
      <c r="H474" s="135"/>
      <c r="I474" s="135"/>
      <c r="J474" s="135"/>
      <c r="K474" s="23"/>
      <c r="L474" s="135"/>
      <c r="M474" s="135"/>
      <c r="N474" s="135"/>
      <c r="O474" s="23"/>
      <c r="P474" s="19"/>
      <c r="R474" s="5"/>
    </row>
    <row r="475" spans="1:18" s="2" customFormat="1" ht="10.5" customHeight="1" x14ac:dyDescent="0.2">
      <c r="A475" s="42"/>
      <c r="B475" s="32"/>
      <c r="C475" s="22" t="s">
        <v>14</v>
      </c>
      <c r="D475" s="135">
        <f t="shared" si="116"/>
        <v>60000</v>
      </c>
      <c r="E475" s="135">
        <f>SUM(E477:E478)</f>
        <v>67000</v>
      </c>
      <c r="F475" s="135">
        <f>SUM(F477:F478)</f>
        <v>20517.849999999999</v>
      </c>
      <c r="G475" s="23">
        <f>F475/E475*100</f>
        <v>30.623656716417909</v>
      </c>
      <c r="H475" s="135">
        <f>SUM(H477:H478)</f>
        <v>60000</v>
      </c>
      <c r="I475" s="135">
        <f t="shared" ref="I475:I537" si="123">E475-M475</f>
        <v>67000</v>
      </c>
      <c r="J475" s="135">
        <f t="shared" ref="J475:J537" si="124">F475-N475</f>
        <v>20517.849999999999</v>
      </c>
      <c r="K475" s="23">
        <f>J475/I475*100</f>
        <v>30.623656716417909</v>
      </c>
      <c r="L475" s="135"/>
      <c r="M475" s="135"/>
      <c r="N475" s="135"/>
      <c r="O475" s="23"/>
      <c r="P475" s="19"/>
      <c r="R475" s="5"/>
    </row>
    <row r="476" spans="1:18" s="2" customFormat="1" ht="15" customHeight="1" x14ac:dyDescent="0.2">
      <c r="A476" s="42"/>
      <c r="B476" s="32"/>
      <c r="C476" s="27" t="s">
        <v>15</v>
      </c>
      <c r="D476" s="135"/>
      <c r="E476" s="135"/>
      <c r="F476" s="135"/>
      <c r="G476" s="23"/>
      <c r="H476" s="135"/>
      <c r="I476" s="135"/>
      <c r="J476" s="135"/>
      <c r="K476" s="23"/>
      <c r="L476" s="135"/>
      <c r="M476" s="135"/>
      <c r="N476" s="135"/>
      <c r="O476" s="23"/>
      <c r="P476" s="19"/>
      <c r="R476" s="5"/>
    </row>
    <row r="477" spans="1:18" s="2" customFormat="1" ht="15" hidden="1" customHeight="1" x14ac:dyDescent="0.2">
      <c r="A477" s="42"/>
      <c r="B477" s="32"/>
      <c r="C477" s="27" t="s">
        <v>19</v>
      </c>
      <c r="D477" s="135">
        <f t="shared" si="116"/>
        <v>0</v>
      </c>
      <c r="E477" s="135"/>
      <c r="F477" s="135"/>
      <c r="G477" s="23" t="e">
        <f t="shared" ref="G477:G486" si="125">F477/E477*100</f>
        <v>#DIV/0!</v>
      </c>
      <c r="H477" s="135"/>
      <c r="I477" s="135">
        <f t="shared" si="123"/>
        <v>0</v>
      </c>
      <c r="J477" s="135">
        <f t="shared" si="124"/>
        <v>0</v>
      </c>
      <c r="K477" s="23" t="e">
        <f t="shared" ref="K477:K486" si="126">J477/I477*100</f>
        <v>#DIV/0!</v>
      </c>
      <c r="L477" s="135"/>
      <c r="M477" s="135"/>
      <c r="N477" s="135"/>
      <c r="O477" s="23"/>
      <c r="P477" s="19"/>
      <c r="R477" s="5"/>
    </row>
    <row r="478" spans="1:18" s="2" customFormat="1" ht="14.25" customHeight="1" x14ac:dyDescent="0.2">
      <c r="A478" s="42"/>
      <c r="B478" s="48"/>
      <c r="C478" s="122" t="s">
        <v>18</v>
      </c>
      <c r="D478" s="140">
        <f t="shared" si="116"/>
        <v>60000</v>
      </c>
      <c r="E478" s="140">
        <v>67000</v>
      </c>
      <c r="F478" s="140">
        <v>20517.849999999999</v>
      </c>
      <c r="G478" s="50">
        <f t="shared" si="125"/>
        <v>30.623656716417909</v>
      </c>
      <c r="H478" s="140">
        <v>60000</v>
      </c>
      <c r="I478" s="140">
        <f t="shared" si="123"/>
        <v>67000</v>
      </c>
      <c r="J478" s="140">
        <f t="shared" si="124"/>
        <v>20517.849999999999</v>
      </c>
      <c r="K478" s="50">
        <f t="shared" si="126"/>
        <v>30.623656716417909</v>
      </c>
      <c r="L478" s="140"/>
      <c r="M478" s="140"/>
      <c r="N478" s="140"/>
      <c r="O478" s="50"/>
      <c r="P478" s="19"/>
      <c r="R478" s="5"/>
    </row>
    <row r="479" spans="1:18" s="2" customFormat="1" ht="15" hidden="1" customHeight="1" x14ac:dyDescent="0.2">
      <c r="A479" s="42"/>
      <c r="B479" s="32"/>
      <c r="C479" s="22" t="s">
        <v>16</v>
      </c>
      <c r="D479" s="135">
        <f t="shared" si="116"/>
        <v>0</v>
      </c>
      <c r="E479" s="135"/>
      <c r="F479" s="135"/>
      <c r="G479" s="23" t="e">
        <f t="shared" si="125"/>
        <v>#DIV/0!</v>
      </c>
      <c r="H479" s="135"/>
      <c r="I479" s="135">
        <f t="shared" si="123"/>
        <v>0</v>
      </c>
      <c r="J479" s="135">
        <f t="shared" si="124"/>
        <v>0</v>
      </c>
      <c r="K479" s="23" t="e">
        <f t="shared" si="126"/>
        <v>#DIV/0!</v>
      </c>
      <c r="L479" s="135"/>
      <c r="M479" s="135"/>
      <c r="N479" s="135"/>
      <c r="O479" s="23" t="e">
        <f t="shared" ref="O479:O486" si="127">N479/M479*100</f>
        <v>#DIV/0!</v>
      </c>
      <c r="P479" s="19"/>
      <c r="R479" s="5"/>
    </row>
    <row r="480" spans="1:18" s="2" customFormat="1" ht="15" hidden="1" customHeight="1" x14ac:dyDescent="0.2">
      <c r="A480" s="42"/>
      <c r="B480" s="32"/>
      <c r="C480" s="22" t="s">
        <v>17</v>
      </c>
      <c r="D480" s="135">
        <f t="shared" si="116"/>
        <v>0</v>
      </c>
      <c r="E480" s="135"/>
      <c r="F480" s="135"/>
      <c r="G480" s="23" t="e">
        <f t="shared" si="125"/>
        <v>#DIV/0!</v>
      </c>
      <c r="H480" s="135"/>
      <c r="I480" s="135">
        <f t="shared" si="123"/>
        <v>0</v>
      </c>
      <c r="J480" s="135">
        <f t="shared" si="124"/>
        <v>0</v>
      </c>
      <c r="K480" s="23" t="e">
        <f t="shared" si="126"/>
        <v>#DIV/0!</v>
      </c>
      <c r="L480" s="135"/>
      <c r="M480" s="135"/>
      <c r="N480" s="135"/>
      <c r="O480" s="23" t="e">
        <f t="shared" si="127"/>
        <v>#DIV/0!</v>
      </c>
      <c r="P480" s="19"/>
      <c r="R480" s="5"/>
    </row>
    <row r="481" spans="1:18" s="2" customFormat="1" ht="40.5" hidden="1" customHeight="1" x14ac:dyDescent="0.2">
      <c r="A481" s="42"/>
      <c r="B481" s="32"/>
      <c r="C481" s="24" t="s">
        <v>149</v>
      </c>
      <c r="D481" s="135">
        <f t="shared" si="116"/>
        <v>0</v>
      </c>
      <c r="E481" s="135"/>
      <c r="F481" s="135"/>
      <c r="G481" s="23" t="e">
        <f t="shared" si="125"/>
        <v>#DIV/0!</v>
      </c>
      <c r="H481" s="135"/>
      <c r="I481" s="135">
        <f t="shared" si="123"/>
        <v>0</v>
      </c>
      <c r="J481" s="135">
        <f t="shared" si="124"/>
        <v>0</v>
      </c>
      <c r="K481" s="23" t="e">
        <f t="shared" si="126"/>
        <v>#DIV/0!</v>
      </c>
      <c r="L481" s="135"/>
      <c r="M481" s="135"/>
      <c r="N481" s="135"/>
      <c r="O481" s="23" t="e">
        <f t="shared" si="127"/>
        <v>#DIV/0!</v>
      </c>
      <c r="P481" s="19"/>
      <c r="R481" s="5"/>
    </row>
    <row r="482" spans="1:18" s="2" customFormat="1" ht="15" hidden="1" customHeight="1" x14ac:dyDescent="0.2">
      <c r="A482" s="42"/>
      <c r="B482" s="32"/>
      <c r="C482" s="25" t="s">
        <v>111</v>
      </c>
      <c r="D482" s="135">
        <f t="shared" si="116"/>
        <v>0</v>
      </c>
      <c r="E482" s="135">
        <f>SUM(E484)</f>
        <v>0</v>
      </c>
      <c r="F482" s="135">
        <f>SUM(F484)</f>
        <v>0</v>
      </c>
      <c r="G482" s="23" t="e">
        <f t="shared" si="125"/>
        <v>#DIV/0!</v>
      </c>
      <c r="H482" s="135">
        <f>SUM(H484)</f>
        <v>0</v>
      </c>
      <c r="I482" s="135">
        <f t="shared" si="123"/>
        <v>0</v>
      </c>
      <c r="J482" s="135">
        <f t="shared" si="124"/>
        <v>0</v>
      </c>
      <c r="K482" s="23" t="e">
        <f t="shared" si="126"/>
        <v>#DIV/0!</v>
      </c>
      <c r="L482" s="135">
        <f>SUM(L484)</f>
        <v>0</v>
      </c>
      <c r="M482" s="135">
        <f>SUM(M484)</f>
        <v>0</v>
      </c>
      <c r="N482" s="135">
        <f>SUM(N484)</f>
        <v>0</v>
      </c>
      <c r="O482" s="23" t="e">
        <f t="shared" si="127"/>
        <v>#DIV/0!</v>
      </c>
      <c r="P482" s="19"/>
      <c r="R482" s="5"/>
    </row>
    <row r="483" spans="1:18" s="2" customFormat="1" ht="15" hidden="1" customHeight="1" x14ac:dyDescent="0.2">
      <c r="A483" s="42"/>
      <c r="B483" s="32"/>
      <c r="C483" s="26" t="s">
        <v>22</v>
      </c>
      <c r="D483" s="135">
        <f t="shared" si="116"/>
        <v>0</v>
      </c>
      <c r="E483" s="135"/>
      <c r="F483" s="135"/>
      <c r="G483" s="23" t="e">
        <f t="shared" si="125"/>
        <v>#DIV/0!</v>
      </c>
      <c r="H483" s="135"/>
      <c r="I483" s="135">
        <f t="shared" si="123"/>
        <v>0</v>
      </c>
      <c r="J483" s="135">
        <f t="shared" si="124"/>
        <v>0</v>
      </c>
      <c r="K483" s="23" t="e">
        <f t="shared" si="126"/>
        <v>#DIV/0!</v>
      </c>
      <c r="L483" s="135"/>
      <c r="M483" s="135"/>
      <c r="N483" s="135"/>
      <c r="O483" s="23" t="e">
        <f t="shared" si="127"/>
        <v>#DIV/0!</v>
      </c>
      <c r="P483" s="19"/>
      <c r="R483" s="5"/>
    </row>
    <row r="484" spans="1:18" s="2" customFormat="1" ht="15" hidden="1" customHeight="1" x14ac:dyDescent="0.2">
      <c r="A484" s="42"/>
      <c r="B484" s="32"/>
      <c r="C484" s="22" t="s">
        <v>7</v>
      </c>
      <c r="D484" s="135">
        <f t="shared" si="116"/>
        <v>0</v>
      </c>
      <c r="E484" s="135"/>
      <c r="F484" s="135"/>
      <c r="G484" s="23" t="e">
        <f t="shared" si="125"/>
        <v>#DIV/0!</v>
      </c>
      <c r="H484" s="135"/>
      <c r="I484" s="135">
        <f t="shared" si="123"/>
        <v>0</v>
      </c>
      <c r="J484" s="135">
        <f t="shared" si="124"/>
        <v>0</v>
      </c>
      <c r="K484" s="23" t="e">
        <f t="shared" si="126"/>
        <v>#DIV/0!</v>
      </c>
      <c r="L484" s="135"/>
      <c r="M484" s="135"/>
      <c r="N484" s="135"/>
      <c r="O484" s="23" t="e">
        <f t="shared" si="127"/>
        <v>#DIV/0!</v>
      </c>
      <c r="P484" s="19"/>
      <c r="R484" s="5"/>
    </row>
    <row r="485" spans="1:18" s="2" customFormat="1" ht="15" hidden="1" customHeight="1" x14ac:dyDescent="0.2">
      <c r="A485" s="42"/>
      <c r="B485" s="32"/>
      <c r="C485" s="27" t="s">
        <v>15</v>
      </c>
      <c r="D485" s="135">
        <f t="shared" si="116"/>
        <v>0</v>
      </c>
      <c r="E485" s="135"/>
      <c r="F485" s="135"/>
      <c r="G485" s="23" t="e">
        <f t="shared" si="125"/>
        <v>#DIV/0!</v>
      </c>
      <c r="H485" s="135"/>
      <c r="I485" s="135">
        <f t="shared" si="123"/>
        <v>0</v>
      </c>
      <c r="J485" s="135">
        <f t="shared" si="124"/>
        <v>0</v>
      </c>
      <c r="K485" s="23" t="e">
        <f t="shared" si="126"/>
        <v>#DIV/0!</v>
      </c>
      <c r="L485" s="135"/>
      <c r="M485" s="135"/>
      <c r="N485" s="135"/>
      <c r="O485" s="23" t="e">
        <f t="shared" si="127"/>
        <v>#DIV/0!</v>
      </c>
      <c r="P485" s="19"/>
      <c r="R485" s="5"/>
    </row>
    <row r="486" spans="1:18" s="2" customFormat="1" ht="39" hidden="1" customHeight="1" x14ac:dyDescent="0.2">
      <c r="A486" s="42"/>
      <c r="B486" s="32"/>
      <c r="C486" s="121" t="s">
        <v>150</v>
      </c>
      <c r="D486" s="135">
        <f t="shared" ref="D486:D546" si="128">H486+L486</f>
        <v>0</v>
      </c>
      <c r="E486" s="135"/>
      <c r="F486" s="135"/>
      <c r="G486" s="23" t="e">
        <f t="shared" si="125"/>
        <v>#DIV/0!</v>
      </c>
      <c r="H486" s="135"/>
      <c r="I486" s="135">
        <f t="shared" si="123"/>
        <v>0</v>
      </c>
      <c r="J486" s="135">
        <f t="shared" si="124"/>
        <v>0</v>
      </c>
      <c r="K486" s="23" t="e">
        <f t="shared" si="126"/>
        <v>#DIV/0!</v>
      </c>
      <c r="L486" s="135"/>
      <c r="M486" s="135"/>
      <c r="N486" s="135"/>
      <c r="O486" s="23" t="e">
        <f t="shared" si="127"/>
        <v>#DIV/0!</v>
      </c>
      <c r="P486" s="19"/>
      <c r="R486" s="5"/>
    </row>
    <row r="487" spans="1:18" s="17" customFormat="1" ht="17.100000000000001" customHeight="1" x14ac:dyDescent="0.3">
      <c r="A487" s="42"/>
      <c r="B487" s="32">
        <v>75020</v>
      </c>
      <c r="C487" s="41" t="s">
        <v>128</v>
      </c>
      <c r="D487" s="135">
        <f t="shared" si="128"/>
        <v>70000</v>
      </c>
      <c r="E487" s="135">
        <f>SUM(E488,E497)</f>
        <v>70000</v>
      </c>
      <c r="F487" s="135">
        <f>SUM(F488,F497)</f>
        <v>70000</v>
      </c>
      <c r="G487" s="23">
        <f t="shared" si="113"/>
        <v>100</v>
      </c>
      <c r="H487" s="135"/>
      <c r="I487" s="135"/>
      <c r="J487" s="135"/>
      <c r="K487" s="23"/>
      <c r="L487" s="135">
        <f>SUM(L488,L497)</f>
        <v>70000</v>
      </c>
      <c r="M487" s="135">
        <f>SUM(M488,M497)</f>
        <v>70000</v>
      </c>
      <c r="N487" s="135">
        <f>SUM(N488,N497)</f>
        <v>70000</v>
      </c>
      <c r="O487" s="23">
        <f>N487/M487*100</f>
        <v>100</v>
      </c>
      <c r="P487" s="18">
        <f t="shared" si="115"/>
        <v>0</v>
      </c>
      <c r="R487" s="5"/>
    </row>
    <row r="488" spans="1:18" s="2" customFormat="1" ht="15.95" customHeight="1" x14ac:dyDescent="0.2">
      <c r="A488" s="43"/>
      <c r="B488" s="232"/>
      <c r="C488" s="231" t="s">
        <v>110</v>
      </c>
      <c r="D488" s="136">
        <f t="shared" si="128"/>
        <v>70000</v>
      </c>
      <c r="E488" s="136">
        <f>SUM(E490,E494,E495,E496)</f>
        <v>70000</v>
      </c>
      <c r="F488" s="136">
        <f>SUM(F490,F494,F495,F496)</f>
        <v>70000</v>
      </c>
      <c r="G488" s="38">
        <f t="shared" si="113"/>
        <v>100</v>
      </c>
      <c r="H488" s="136"/>
      <c r="I488" s="136"/>
      <c r="J488" s="136"/>
      <c r="K488" s="38"/>
      <c r="L488" s="136">
        <f>SUM(L490,L494,L495,L496)</f>
        <v>70000</v>
      </c>
      <c r="M488" s="136">
        <f>SUM(M490,M494,M495,M496)</f>
        <v>70000</v>
      </c>
      <c r="N488" s="136">
        <f>SUM(N490,N494,N495,N496)</f>
        <v>70000</v>
      </c>
      <c r="O488" s="38">
        <f>N488/M488*100</f>
        <v>100</v>
      </c>
      <c r="P488" s="19">
        <f t="shared" si="115"/>
        <v>0</v>
      </c>
      <c r="R488" s="5"/>
    </row>
    <row r="489" spans="1:18" s="2" customFormat="1" x14ac:dyDescent="0.2">
      <c r="A489" s="42"/>
      <c r="B489" s="123"/>
      <c r="C489" s="27" t="s">
        <v>22</v>
      </c>
      <c r="D489" s="135"/>
      <c r="E489" s="135"/>
      <c r="F489" s="135"/>
      <c r="G489" s="23"/>
      <c r="H489" s="135"/>
      <c r="I489" s="135"/>
      <c r="J489" s="135"/>
      <c r="K489" s="23"/>
      <c r="L489" s="135"/>
      <c r="M489" s="135"/>
      <c r="N489" s="135"/>
      <c r="O489" s="23"/>
      <c r="P489" s="19">
        <f t="shared" si="115"/>
        <v>0</v>
      </c>
      <c r="R489" s="5"/>
    </row>
    <row r="490" spans="1:18" s="2" customFormat="1" ht="15" customHeight="1" x14ac:dyDescent="0.2">
      <c r="A490" s="42"/>
      <c r="B490" s="123"/>
      <c r="C490" s="22" t="s">
        <v>14</v>
      </c>
      <c r="D490" s="135">
        <f t="shared" si="128"/>
        <v>70000</v>
      </c>
      <c r="E490" s="135">
        <f>SUM(E492:E493)</f>
        <v>70000</v>
      </c>
      <c r="F490" s="135">
        <f>SUM(F492:F493)</f>
        <v>70000</v>
      </c>
      <c r="G490" s="23">
        <f t="shared" si="113"/>
        <v>100</v>
      </c>
      <c r="H490" s="135"/>
      <c r="I490" s="135"/>
      <c r="J490" s="135"/>
      <c r="K490" s="23"/>
      <c r="L490" s="135">
        <f>SUM(L492:L493)</f>
        <v>70000</v>
      </c>
      <c r="M490" s="135">
        <f>SUM(M492:M493)</f>
        <v>70000</v>
      </c>
      <c r="N490" s="135">
        <f>SUM(N492)</f>
        <v>70000</v>
      </c>
      <c r="O490" s="23">
        <f>N490/M490*100</f>
        <v>100</v>
      </c>
      <c r="P490" s="19">
        <f t="shared" si="115"/>
        <v>0</v>
      </c>
      <c r="R490" s="5"/>
    </row>
    <row r="491" spans="1:18" s="2" customFormat="1" x14ac:dyDescent="0.2">
      <c r="A491" s="42"/>
      <c r="B491" s="123"/>
      <c r="C491" s="27" t="s">
        <v>15</v>
      </c>
      <c r="D491" s="135"/>
      <c r="E491" s="135"/>
      <c r="F491" s="135"/>
      <c r="G491" s="23"/>
      <c r="H491" s="135"/>
      <c r="I491" s="135"/>
      <c r="J491" s="135"/>
      <c r="K491" s="23"/>
      <c r="L491" s="135"/>
      <c r="M491" s="135"/>
      <c r="N491" s="135"/>
      <c r="O491" s="23"/>
      <c r="P491" s="19">
        <f t="shared" si="115"/>
        <v>0</v>
      </c>
      <c r="R491" s="5"/>
    </row>
    <row r="492" spans="1:18" s="2" customFormat="1" ht="14.25" customHeight="1" x14ac:dyDescent="0.2">
      <c r="A492" s="42"/>
      <c r="B492" s="124"/>
      <c r="C492" s="122" t="s">
        <v>19</v>
      </c>
      <c r="D492" s="140">
        <f t="shared" si="128"/>
        <v>70000</v>
      </c>
      <c r="E492" s="140">
        <v>70000</v>
      </c>
      <c r="F492" s="140">
        <v>70000</v>
      </c>
      <c r="G492" s="50">
        <f t="shared" si="113"/>
        <v>100</v>
      </c>
      <c r="H492" s="140"/>
      <c r="I492" s="140"/>
      <c r="J492" s="140"/>
      <c r="K492" s="50"/>
      <c r="L492" s="140">
        <v>70000</v>
      </c>
      <c r="M492" s="140">
        <v>70000</v>
      </c>
      <c r="N492" s="140">
        <v>70000</v>
      </c>
      <c r="O492" s="50">
        <f t="shared" ref="O492:O501" si="129">N492/M492*100</f>
        <v>100</v>
      </c>
      <c r="P492" s="34">
        <f t="shared" si="115"/>
        <v>0</v>
      </c>
      <c r="R492" s="5"/>
    </row>
    <row r="493" spans="1:18" s="2" customFormat="1" ht="15" hidden="1" customHeight="1" x14ac:dyDescent="0.2">
      <c r="A493" s="42"/>
      <c r="B493" s="123"/>
      <c r="C493" s="27" t="s">
        <v>18</v>
      </c>
      <c r="D493" s="135">
        <f t="shared" si="128"/>
        <v>0</v>
      </c>
      <c r="E493" s="135"/>
      <c r="F493" s="135"/>
      <c r="G493" s="23" t="e">
        <f t="shared" si="113"/>
        <v>#DIV/0!</v>
      </c>
      <c r="H493" s="135"/>
      <c r="I493" s="135">
        <f t="shared" si="123"/>
        <v>0</v>
      </c>
      <c r="J493" s="135">
        <f t="shared" si="124"/>
        <v>0</v>
      </c>
      <c r="K493" s="23" t="e">
        <f t="shared" ref="K493:K503" si="130">J493/I493*100</f>
        <v>#DIV/0!</v>
      </c>
      <c r="L493" s="135"/>
      <c r="M493" s="135"/>
      <c r="N493" s="135"/>
      <c r="O493" s="23" t="e">
        <f t="shared" si="129"/>
        <v>#DIV/0!</v>
      </c>
      <c r="P493" s="19">
        <f t="shared" si="115"/>
        <v>0</v>
      </c>
      <c r="R493" s="5"/>
    </row>
    <row r="494" spans="1:18" s="2" customFormat="1" ht="15" hidden="1" customHeight="1" x14ac:dyDescent="0.2">
      <c r="A494" s="42"/>
      <c r="B494" s="123"/>
      <c r="C494" s="22" t="s">
        <v>16</v>
      </c>
      <c r="D494" s="135">
        <f t="shared" si="128"/>
        <v>0</v>
      </c>
      <c r="E494" s="135"/>
      <c r="F494" s="135"/>
      <c r="G494" s="23" t="e">
        <f t="shared" si="113"/>
        <v>#DIV/0!</v>
      </c>
      <c r="H494" s="135"/>
      <c r="I494" s="135">
        <f t="shared" si="123"/>
        <v>0</v>
      </c>
      <c r="J494" s="135">
        <f t="shared" si="124"/>
        <v>0</v>
      </c>
      <c r="K494" s="23" t="e">
        <f t="shared" si="130"/>
        <v>#DIV/0!</v>
      </c>
      <c r="L494" s="135"/>
      <c r="M494" s="135"/>
      <c r="N494" s="135"/>
      <c r="O494" s="23" t="e">
        <f t="shared" si="129"/>
        <v>#DIV/0!</v>
      </c>
      <c r="P494" s="19">
        <f t="shared" si="115"/>
        <v>0</v>
      </c>
      <c r="R494" s="5"/>
    </row>
    <row r="495" spans="1:18" s="2" customFormat="1" ht="15" hidden="1" customHeight="1" x14ac:dyDescent="0.2">
      <c r="A495" s="42"/>
      <c r="B495" s="123"/>
      <c r="C495" s="22" t="s">
        <v>17</v>
      </c>
      <c r="D495" s="135">
        <f t="shared" si="128"/>
        <v>0</v>
      </c>
      <c r="E495" s="135"/>
      <c r="F495" s="135"/>
      <c r="G495" s="23" t="e">
        <f t="shared" si="113"/>
        <v>#DIV/0!</v>
      </c>
      <c r="H495" s="135"/>
      <c r="I495" s="135">
        <f t="shared" si="123"/>
        <v>0</v>
      </c>
      <c r="J495" s="135">
        <f t="shared" si="124"/>
        <v>0</v>
      </c>
      <c r="K495" s="23" t="e">
        <f t="shared" si="130"/>
        <v>#DIV/0!</v>
      </c>
      <c r="L495" s="135"/>
      <c r="M495" s="135"/>
      <c r="N495" s="135"/>
      <c r="O495" s="23" t="e">
        <f t="shared" si="129"/>
        <v>#DIV/0!</v>
      </c>
      <c r="P495" s="19">
        <f t="shared" si="115"/>
        <v>0</v>
      </c>
      <c r="R495" s="5"/>
    </row>
    <row r="496" spans="1:18" s="2" customFormat="1" ht="36.75" hidden="1" customHeight="1" x14ac:dyDescent="0.2">
      <c r="A496" s="42"/>
      <c r="B496" s="123"/>
      <c r="C496" s="24" t="s">
        <v>149</v>
      </c>
      <c r="D496" s="135">
        <f t="shared" si="128"/>
        <v>0</v>
      </c>
      <c r="E496" s="135"/>
      <c r="F496" s="135"/>
      <c r="G496" s="23" t="e">
        <f t="shared" si="113"/>
        <v>#DIV/0!</v>
      </c>
      <c r="H496" s="135"/>
      <c r="I496" s="135">
        <f t="shared" si="123"/>
        <v>0</v>
      </c>
      <c r="J496" s="135">
        <f t="shared" si="124"/>
        <v>0</v>
      </c>
      <c r="K496" s="23" t="e">
        <f t="shared" si="130"/>
        <v>#DIV/0!</v>
      </c>
      <c r="L496" s="135"/>
      <c r="M496" s="135"/>
      <c r="N496" s="135"/>
      <c r="O496" s="23" t="e">
        <f t="shared" si="129"/>
        <v>#DIV/0!</v>
      </c>
      <c r="P496" s="19">
        <f t="shared" si="115"/>
        <v>0</v>
      </c>
      <c r="R496" s="5"/>
    </row>
    <row r="497" spans="1:18" s="2" customFormat="1" ht="15" hidden="1" customHeight="1" x14ac:dyDescent="0.2">
      <c r="A497" s="42"/>
      <c r="B497" s="123"/>
      <c r="C497" s="25" t="s">
        <v>111</v>
      </c>
      <c r="D497" s="135">
        <f t="shared" si="128"/>
        <v>0</v>
      </c>
      <c r="E497" s="135">
        <f>SUM(E499)</f>
        <v>0</v>
      </c>
      <c r="F497" s="135">
        <f>SUM(F499)</f>
        <v>0</v>
      </c>
      <c r="G497" s="23" t="e">
        <f t="shared" si="113"/>
        <v>#DIV/0!</v>
      </c>
      <c r="H497" s="135">
        <f>SUM(H499)</f>
        <v>0</v>
      </c>
      <c r="I497" s="135">
        <f t="shared" si="123"/>
        <v>0</v>
      </c>
      <c r="J497" s="135">
        <f t="shared" si="124"/>
        <v>0</v>
      </c>
      <c r="K497" s="23" t="e">
        <f t="shared" si="130"/>
        <v>#DIV/0!</v>
      </c>
      <c r="L497" s="135">
        <f>SUM(L499)</f>
        <v>0</v>
      </c>
      <c r="M497" s="135">
        <f>SUM(M499)</f>
        <v>0</v>
      </c>
      <c r="N497" s="135">
        <f>SUM(N499)</f>
        <v>0</v>
      </c>
      <c r="O497" s="23" t="e">
        <f t="shared" si="129"/>
        <v>#DIV/0!</v>
      </c>
      <c r="P497" s="19">
        <f t="shared" si="115"/>
        <v>0</v>
      </c>
      <c r="R497" s="5"/>
    </row>
    <row r="498" spans="1:18" s="2" customFormat="1" hidden="1" x14ac:dyDescent="0.2">
      <c r="A498" s="42"/>
      <c r="B498" s="123"/>
      <c r="C498" s="26" t="s">
        <v>22</v>
      </c>
      <c r="D498" s="135">
        <f t="shared" si="128"/>
        <v>0</v>
      </c>
      <c r="E498" s="135"/>
      <c r="F498" s="135"/>
      <c r="G498" s="23" t="e">
        <f t="shared" si="113"/>
        <v>#DIV/0!</v>
      </c>
      <c r="H498" s="135"/>
      <c r="I498" s="135">
        <f t="shared" si="123"/>
        <v>0</v>
      </c>
      <c r="J498" s="135">
        <f t="shared" si="124"/>
        <v>0</v>
      </c>
      <c r="K498" s="23" t="e">
        <f t="shared" si="130"/>
        <v>#DIV/0!</v>
      </c>
      <c r="L498" s="135"/>
      <c r="M498" s="135"/>
      <c r="N498" s="135"/>
      <c r="O498" s="23" t="e">
        <f t="shared" si="129"/>
        <v>#DIV/0!</v>
      </c>
      <c r="P498" s="19">
        <f t="shared" si="115"/>
        <v>0</v>
      </c>
      <c r="R498" s="5"/>
    </row>
    <row r="499" spans="1:18" s="2" customFormat="1" ht="15" hidden="1" customHeight="1" x14ac:dyDescent="0.2">
      <c r="A499" s="42"/>
      <c r="B499" s="123"/>
      <c r="C499" s="22" t="s">
        <v>7</v>
      </c>
      <c r="D499" s="135">
        <f t="shared" si="128"/>
        <v>0</v>
      </c>
      <c r="E499" s="135"/>
      <c r="F499" s="135"/>
      <c r="G499" s="23" t="e">
        <f t="shared" si="113"/>
        <v>#DIV/0!</v>
      </c>
      <c r="H499" s="135"/>
      <c r="I499" s="135">
        <f t="shared" si="123"/>
        <v>0</v>
      </c>
      <c r="J499" s="135">
        <f t="shared" si="124"/>
        <v>0</v>
      </c>
      <c r="K499" s="23" t="e">
        <f t="shared" si="130"/>
        <v>#DIV/0!</v>
      </c>
      <c r="L499" s="135"/>
      <c r="M499" s="135"/>
      <c r="N499" s="135"/>
      <c r="O499" s="23" t="e">
        <f t="shared" si="129"/>
        <v>#DIV/0!</v>
      </c>
      <c r="P499" s="19">
        <f t="shared" si="115"/>
        <v>0</v>
      </c>
      <c r="R499" s="5"/>
    </row>
    <row r="500" spans="1:18" s="2" customFormat="1" hidden="1" x14ac:dyDescent="0.2">
      <c r="A500" s="42"/>
      <c r="B500" s="123"/>
      <c r="C500" s="27" t="s">
        <v>15</v>
      </c>
      <c r="D500" s="135">
        <f t="shared" si="128"/>
        <v>0</v>
      </c>
      <c r="E500" s="135"/>
      <c r="F500" s="135"/>
      <c r="G500" s="23" t="e">
        <f t="shared" si="113"/>
        <v>#DIV/0!</v>
      </c>
      <c r="H500" s="135"/>
      <c r="I500" s="135">
        <f t="shared" si="123"/>
        <v>0</v>
      </c>
      <c r="J500" s="135">
        <f t="shared" si="124"/>
        <v>0</v>
      </c>
      <c r="K500" s="23" t="e">
        <f t="shared" si="130"/>
        <v>#DIV/0!</v>
      </c>
      <c r="L500" s="135"/>
      <c r="M500" s="135"/>
      <c r="N500" s="135"/>
      <c r="O500" s="23" t="e">
        <f t="shared" si="129"/>
        <v>#DIV/0!</v>
      </c>
      <c r="P500" s="19">
        <f t="shared" si="115"/>
        <v>0</v>
      </c>
      <c r="R500" s="5"/>
    </row>
    <row r="501" spans="1:18" s="2" customFormat="1" ht="0.75" hidden="1" customHeight="1" x14ac:dyDescent="0.2">
      <c r="A501" s="42"/>
      <c r="B501" s="124"/>
      <c r="C501" s="53" t="s">
        <v>150</v>
      </c>
      <c r="D501" s="140">
        <f t="shared" si="128"/>
        <v>0</v>
      </c>
      <c r="E501" s="140"/>
      <c r="F501" s="140"/>
      <c r="G501" s="50" t="e">
        <f t="shared" si="113"/>
        <v>#DIV/0!</v>
      </c>
      <c r="H501" s="140"/>
      <c r="I501" s="140">
        <f t="shared" si="123"/>
        <v>0</v>
      </c>
      <c r="J501" s="135">
        <f t="shared" si="124"/>
        <v>0</v>
      </c>
      <c r="K501" s="50" t="e">
        <f t="shared" si="130"/>
        <v>#DIV/0!</v>
      </c>
      <c r="L501" s="140"/>
      <c r="M501" s="140"/>
      <c r="N501" s="140"/>
      <c r="O501" s="50" t="e">
        <f t="shared" si="129"/>
        <v>#DIV/0!</v>
      </c>
      <c r="P501" s="34">
        <f t="shared" si="115"/>
        <v>0</v>
      </c>
      <c r="R501" s="5"/>
    </row>
    <row r="502" spans="1:18" s="17" customFormat="1" ht="15.95" customHeight="1" x14ac:dyDescent="0.3">
      <c r="A502" s="42"/>
      <c r="B502" s="32">
        <v>75022</v>
      </c>
      <c r="C502" s="25" t="s">
        <v>74</v>
      </c>
      <c r="D502" s="135">
        <f t="shared" si="128"/>
        <v>7959450</v>
      </c>
      <c r="E502" s="135">
        <f>SUM(E503,E512)</f>
        <v>8492397</v>
      </c>
      <c r="F502" s="135">
        <f>SUM(F503,F512)</f>
        <v>7875530.1899999995</v>
      </c>
      <c r="G502" s="23">
        <f t="shared" si="113"/>
        <v>92.73624619762829</v>
      </c>
      <c r="H502" s="135">
        <f>SUM(H503,H512)</f>
        <v>7959450</v>
      </c>
      <c r="I502" s="135">
        <f t="shared" si="123"/>
        <v>8492397</v>
      </c>
      <c r="J502" s="135">
        <f t="shared" si="124"/>
        <v>7875530.1899999995</v>
      </c>
      <c r="K502" s="23">
        <f t="shared" si="130"/>
        <v>92.73624619762829</v>
      </c>
      <c r="L502" s="135"/>
      <c r="M502" s="135"/>
      <c r="N502" s="135"/>
      <c r="O502" s="23"/>
      <c r="P502" s="31">
        <f t="shared" si="115"/>
        <v>532947</v>
      </c>
      <c r="R502" s="5"/>
    </row>
    <row r="503" spans="1:18" s="2" customFormat="1" ht="15.95" customHeight="1" x14ac:dyDescent="0.2">
      <c r="A503" s="42"/>
      <c r="B503" s="32"/>
      <c r="C503" s="41" t="s">
        <v>110</v>
      </c>
      <c r="D503" s="135">
        <f t="shared" si="128"/>
        <v>7959450</v>
      </c>
      <c r="E503" s="135">
        <f>SUM(E505,E509,E510,E511)</f>
        <v>8492397</v>
      </c>
      <c r="F503" s="135">
        <f>SUM(F505,F509,F510,F511)</f>
        <v>7875530.1899999995</v>
      </c>
      <c r="G503" s="23">
        <f t="shared" si="113"/>
        <v>92.73624619762829</v>
      </c>
      <c r="H503" s="135">
        <f>SUM(H505,H509,H510,H511)</f>
        <v>7959450</v>
      </c>
      <c r="I503" s="135">
        <f t="shared" si="123"/>
        <v>8492397</v>
      </c>
      <c r="J503" s="135">
        <f t="shared" si="124"/>
        <v>7875530.1899999995</v>
      </c>
      <c r="K503" s="23">
        <f t="shared" si="130"/>
        <v>92.73624619762829</v>
      </c>
      <c r="L503" s="135"/>
      <c r="M503" s="135"/>
      <c r="N503" s="135"/>
      <c r="O503" s="23"/>
      <c r="P503" s="19">
        <f t="shared" si="115"/>
        <v>532947</v>
      </c>
      <c r="R503" s="5"/>
    </row>
    <row r="504" spans="1:18" s="2" customFormat="1" ht="15.95" customHeight="1" x14ac:dyDescent="0.2">
      <c r="A504" s="42"/>
      <c r="B504" s="32"/>
      <c r="C504" s="27" t="s">
        <v>22</v>
      </c>
      <c r="D504" s="135"/>
      <c r="E504" s="135"/>
      <c r="F504" s="135"/>
      <c r="G504" s="23"/>
      <c r="H504" s="135"/>
      <c r="I504" s="135"/>
      <c r="J504" s="135"/>
      <c r="K504" s="23"/>
      <c r="L504" s="135"/>
      <c r="M504" s="135"/>
      <c r="N504" s="135"/>
      <c r="O504" s="23"/>
      <c r="P504" s="19">
        <f t="shared" si="115"/>
        <v>0</v>
      </c>
      <c r="R504" s="5"/>
    </row>
    <row r="505" spans="1:18" s="2" customFormat="1" ht="15.95" customHeight="1" x14ac:dyDescent="0.2">
      <c r="A505" s="42"/>
      <c r="B505" s="32"/>
      <c r="C505" s="22" t="s">
        <v>14</v>
      </c>
      <c r="D505" s="135">
        <f t="shared" si="128"/>
        <v>1882450</v>
      </c>
      <c r="E505" s="135">
        <f>SUM(E507:E508)</f>
        <v>2195397</v>
      </c>
      <c r="F505" s="135">
        <f>SUM(F507:F508)</f>
        <v>1775531.8900000001</v>
      </c>
      <c r="G505" s="23">
        <f t="shared" si="113"/>
        <v>80.875207991994174</v>
      </c>
      <c r="H505" s="135">
        <f>SUM(H507:H508)</f>
        <v>1882450</v>
      </c>
      <c r="I505" s="135">
        <f t="shared" si="123"/>
        <v>2195397</v>
      </c>
      <c r="J505" s="135">
        <f t="shared" si="124"/>
        <v>1775531.8900000001</v>
      </c>
      <c r="K505" s="23">
        <f>J505/I505*100</f>
        <v>80.875207991994174</v>
      </c>
      <c r="L505" s="135"/>
      <c r="M505" s="135"/>
      <c r="N505" s="135"/>
      <c r="O505" s="23"/>
      <c r="P505" s="19">
        <f t="shared" si="115"/>
        <v>312947</v>
      </c>
      <c r="R505" s="5"/>
    </row>
    <row r="506" spans="1:18" s="2" customFormat="1" ht="15.95" customHeight="1" x14ac:dyDescent="0.2">
      <c r="A506" s="42"/>
      <c r="B506" s="32"/>
      <c r="C506" s="27" t="s">
        <v>15</v>
      </c>
      <c r="D506" s="135"/>
      <c r="E506" s="135"/>
      <c r="F506" s="135"/>
      <c r="G506" s="23"/>
      <c r="H506" s="135"/>
      <c r="I506" s="135"/>
      <c r="J506" s="135"/>
      <c r="K506" s="23"/>
      <c r="L506" s="135"/>
      <c r="M506" s="135"/>
      <c r="N506" s="135"/>
      <c r="O506" s="23"/>
      <c r="P506" s="19">
        <f t="shared" si="115"/>
        <v>0</v>
      </c>
      <c r="R506" s="5"/>
    </row>
    <row r="507" spans="1:18" s="2" customFormat="1" ht="15.95" customHeight="1" x14ac:dyDescent="0.2">
      <c r="A507" s="42"/>
      <c r="B507" s="32"/>
      <c r="C507" s="27" t="s">
        <v>19</v>
      </c>
      <c r="D507" s="135">
        <f t="shared" si="128"/>
        <v>456650</v>
      </c>
      <c r="E507" s="135">
        <v>258548</v>
      </c>
      <c r="F507" s="135">
        <v>217877.39</v>
      </c>
      <c r="G507" s="23">
        <f t="shared" si="113"/>
        <v>84.269609511580057</v>
      </c>
      <c r="H507" s="135">
        <v>456650</v>
      </c>
      <c r="I507" s="135">
        <f t="shared" si="123"/>
        <v>258548</v>
      </c>
      <c r="J507" s="135">
        <f t="shared" si="124"/>
        <v>217877.39</v>
      </c>
      <c r="K507" s="23">
        <f t="shared" ref="K507:K518" si="131">J507/I507*100</f>
        <v>84.269609511580057</v>
      </c>
      <c r="L507" s="135"/>
      <c r="M507" s="135"/>
      <c r="N507" s="135"/>
      <c r="O507" s="23"/>
      <c r="P507" s="19">
        <f t="shared" si="115"/>
        <v>-198102</v>
      </c>
      <c r="R507" s="5"/>
    </row>
    <row r="508" spans="1:18" s="2" customFormat="1" ht="15.95" customHeight="1" x14ac:dyDescent="0.2">
      <c r="A508" s="42"/>
      <c r="B508" s="32"/>
      <c r="C508" s="27" t="s">
        <v>18</v>
      </c>
      <c r="D508" s="135">
        <f t="shared" si="128"/>
        <v>1425800</v>
      </c>
      <c r="E508" s="135">
        <v>1936849</v>
      </c>
      <c r="F508" s="135">
        <v>1557654.5</v>
      </c>
      <c r="G508" s="23">
        <f t="shared" si="113"/>
        <v>80.422092790919692</v>
      </c>
      <c r="H508" s="135">
        <v>1425800</v>
      </c>
      <c r="I508" s="135">
        <f t="shared" si="123"/>
        <v>1936849</v>
      </c>
      <c r="J508" s="135">
        <f t="shared" si="124"/>
        <v>1557654.5</v>
      </c>
      <c r="K508" s="23">
        <f t="shared" si="131"/>
        <v>80.422092790919692</v>
      </c>
      <c r="L508" s="135"/>
      <c r="M508" s="135"/>
      <c r="N508" s="135"/>
      <c r="O508" s="23"/>
      <c r="P508" s="19">
        <f t="shared" si="115"/>
        <v>511049</v>
      </c>
      <c r="R508" s="5"/>
    </row>
    <row r="509" spans="1:18" s="2" customFormat="1" ht="15" hidden="1" customHeight="1" x14ac:dyDescent="0.2">
      <c r="A509" s="42"/>
      <c r="B509" s="32"/>
      <c r="C509" s="22" t="s">
        <v>16</v>
      </c>
      <c r="D509" s="135">
        <f t="shared" si="128"/>
        <v>0</v>
      </c>
      <c r="E509" s="135"/>
      <c r="F509" s="135"/>
      <c r="G509" s="23" t="e">
        <f t="shared" si="113"/>
        <v>#DIV/0!</v>
      </c>
      <c r="H509" s="135"/>
      <c r="I509" s="135">
        <f t="shared" si="123"/>
        <v>0</v>
      </c>
      <c r="J509" s="135">
        <f t="shared" si="124"/>
        <v>0</v>
      </c>
      <c r="K509" s="23" t="e">
        <f t="shared" si="131"/>
        <v>#DIV/0!</v>
      </c>
      <c r="L509" s="135"/>
      <c r="M509" s="135"/>
      <c r="N509" s="135"/>
      <c r="O509" s="23"/>
      <c r="P509" s="19">
        <f t="shared" si="115"/>
        <v>0</v>
      </c>
      <c r="R509" s="5"/>
    </row>
    <row r="510" spans="1:18" s="2" customFormat="1" ht="15" customHeight="1" x14ac:dyDescent="0.2">
      <c r="A510" s="42"/>
      <c r="B510" s="48"/>
      <c r="C510" s="49" t="s">
        <v>17</v>
      </c>
      <c r="D510" s="140">
        <f t="shared" si="128"/>
        <v>6077000</v>
      </c>
      <c r="E510" s="140">
        <v>6297000</v>
      </c>
      <c r="F510" s="140">
        <v>6099998.2999999998</v>
      </c>
      <c r="G510" s="50">
        <f t="shared" si="113"/>
        <v>96.87149912656821</v>
      </c>
      <c r="H510" s="140">
        <v>6077000</v>
      </c>
      <c r="I510" s="140">
        <f t="shared" si="123"/>
        <v>6297000</v>
      </c>
      <c r="J510" s="140">
        <f t="shared" si="124"/>
        <v>6099998.2999999998</v>
      </c>
      <c r="K510" s="50">
        <f t="shared" si="131"/>
        <v>96.87149912656821</v>
      </c>
      <c r="L510" s="140"/>
      <c r="M510" s="140"/>
      <c r="N510" s="140"/>
      <c r="O510" s="50"/>
      <c r="P510" s="34">
        <f t="shared" si="115"/>
        <v>220000</v>
      </c>
      <c r="R510" s="5"/>
    </row>
    <row r="511" spans="1:18" s="2" customFormat="1" ht="39" hidden="1" customHeight="1" x14ac:dyDescent="0.2">
      <c r="A511" s="42"/>
      <c r="B511" s="32"/>
      <c r="C511" s="24" t="s">
        <v>149</v>
      </c>
      <c r="D511" s="135">
        <f t="shared" si="128"/>
        <v>0</v>
      </c>
      <c r="E511" s="135"/>
      <c r="F511" s="135"/>
      <c r="G511" s="23" t="e">
        <f t="shared" si="113"/>
        <v>#DIV/0!</v>
      </c>
      <c r="H511" s="135"/>
      <c r="I511" s="135">
        <f t="shared" si="123"/>
        <v>0</v>
      </c>
      <c r="J511" s="135">
        <f t="shared" si="124"/>
        <v>0</v>
      </c>
      <c r="K511" s="23" t="e">
        <f t="shared" si="131"/>
        <v>#DIV/0!</v>
      </c>
      <c r="L511" s="135"/>
      <c r="M511" s="135"/>
      <c r="N511" s="135"/>
      <c r="O511" s="23" t="e">
        <f t="shared" ref="O511:O518" si="132">N511/M511*100</f>
        <v>#DIV/0!</v>
      </c>
      <c r="P511" s="19">
        <f t="shared" si="115"/>
        <v>0</v>
      </c>
      <c r="R511" s="5"/>
    </row>
    <row r="512" spans="1:18" s="2" customFormat="1" ht="20.25" hidden="1" customHeight="1" x14ac:dyDescent="0.2">
      <c r="A512" s="42"/>
      <c r="B512" s="32"/>
      <c r="C512" s="25" t="s">
        <v>111</v>
      </c>
      <c r="D512" s="135"/>
      <c r="E512" s="135">
        <f>SUM(E514)</f>
        <v>0</v>
      </c>
      <c r="F512" s="135">
        <f>SUM(F514)</f>
        <v>0</v>
      </c>
      <c r="G512" s="23" t="e">
        <f t="shared" si="113"/>
        <v>#DIV/0!</v>
      </c>
      <c r="H512" s="135"/>
      <c r="I512" s="135">
        <f t="shared" si="123"/>
        <v>0</v>
      </c>
      <c r="J512" s="135">
        <f t="shared" si="124"/>
        <v>0</v>
      </c>
      <c r="K512" s="23" t="e">
        <f t="shared" si="131"/>
        <v>#DIV/0!</v>
      </c>
      <c r="L512" s="135"/>
      <c r="M512" s="135"/>
      <c r="N512" s="135"/>
      <c r="O512" s="23"/>
      <c r="P512" s="19">
        <f t="shared" si="115"/>
        <v>0</v>
      </c>
      <c r="R512" s="5"/>
    </row>
    <row r="513" spans="1:19" s="2" customFormat="1" hidden="1" x14ac:dyDescent="0.2">
      <c r="A513" s="42"/>
      <c r="B513" s="32"/>
      <c r="C513" s="26" t="s">
        <v>22</v>
      </c>
      <c r="D513" s="135"/>
      <c r="E513" s="135"/>
      <c r="F513" s="135"/>
      <c r="G513" s="23"/>
      <c r="H513" s="135"/>
      <c r="I513" s="135">
        <f t="shared" si="123"/>
        <v>0</v>
      </c>
      <c r="J513" s="135">
        <f t="shared" si="124"/>
        <v>0</v>
      </c>
      <c r="K513" s="23"/>
      <c r="L513" s="135"/>
      <c r="M513" s="135"/>
      <c r="N513" s="135"/>
      <c r="O513" s="23"/>
      <c r="P513" s="19">
        <f t="shared" si="115"/>
        <v>0</v>
      </c>
      <c r="R513" s="5"/>
    </row>
    <row r="514" spans="1:19" s="2" customFormat="1" ht="17.25" hidden="1" customHeight="1" x14ac:dyDescent="0.2">
      <c r="A514" s="42"/>
      <c r="B514" s="48"/>
      <c r="C514" s="49" t="s">
        <v>7</v>
      </c>
      <c r="D514" s="140"/>
      <c r="E514" s="140"/>
      <c r="F514" s="140"/>
      <c r="G514" s="50" t="e">
        <f t="shared" ref="G514" si="133">F514/E514*100</f>
        <v>#DIV/0!</v>
      </c>
      <c r="H514" s="140"/>
      <c r="I514" s="140">
        <f t="shared" si="123"/>
        <v>0</v>
      </c>
      <c r="J514" s="140">
        <f t="shared" si="124"/>
        <v>0</v>
      </c>
      <c r="K514" s="50" t="e">
        <f t="shared" si="131"/>
        <v>#DIV/0!</v>
      </c>
      <c r="L514" s="140"/>
      <c r="M514" s="140"/>
      <c r="N514" s="140"/>
      <c r="O514" s="50"/>
      <c r="P514" s="19">
        <f t="shared" si="115"/>
        <v>0</v>
      </c>
      <c r="R514" s="5"/>
    </row>
    <row r="515" spans="1:19" s="2" customFormat="1" hidden="1" x14ac:dyDescent="0.2">
      <c r="A515" s="42"/>
      <c r="B515" s="32"/>
      <c r="C515" s="27" t="s">
        <v>15</v>
      </c>
      <c r="D515" s="135">
        <f t="shared" si="128"/>
        <v>0</v>
      </c>
      <c r="E515" s="135"/>
      <c r="F515" s="135"/>
      <c r="G515" s="23" t="e">
        <f t="shared" ref="G515:G592" si="134">F515/E515*100</f>
        <v>#DIV/0!</v>
      </c>
      <c r="H515" s="135"/>
      <c r="I515" s="135">
        <f t="shared" si="123"/>
        <v>0</v>
      </c>
      <c r="J515" s="135">
        <f t="shared" si="124"/>
        <v>0</v>
      </c>
      <c r="K515" s="23" t="e">
        <f t="shared" si="131"/>
        <v>#DIV/0!</v>
      </c>
      <c r="L515" s="135"/>
      <c r="M515" s="135"/>
      <c r="N515" s="135"/>
      <c r="O515" s="23" t="e">
        <f t="shared" si="132"/>
        <v>#DIV/0!</v>
      </c>
      <c r="P515" s="19">
        <f t="shared" si="115"/>
        <v>0</v>
      </c>
      <c r="R515" s="5"/>
    </row>
    <row r="516" spans="1:19" s="2" customFormat="1" ht="39" hidden="1" customHeight="1" x14ac:dyDescent="0.2">
      <c r="A516" s="42"/>
      <c r="B516" s="48"/>
      <c r="C516" s="53" t="s">
        <v>150</v>
      </c>
      <c r="D516" s="140">
        <f t="shared" si="128"/>
        <v>0</v>
      </c>
      <c r="E516" s="140"/>
      <c r="F516" s="140"/>
      <c r="G516" s="50" t="e">
        <f t="shared" si="134"/>
        <v>#DIV/0!</v>
      </c>
      <c r="H516" s="140"/>
      <c r="I516" s="140">
        <f t="shared" si="123"/>
        <v>0</v>
      </c>
      <c r="J516" s="135">
        <f t="shared" si="124"/>
        <v>0</v>
      </c>
      <c r="K516" s="50" t="e">
        <f t="shared" si="131"/>
        <v>#DIV/0!</v>
      </c>
      <c r="L516" s="140"/>
      <c r="M516" s="140"/>
      <c r="N516" s="140"/>
      <c r="O516" s="50" t="e">
        <f t="shared" si="132"/>
        <v>#DIV/0!</v>
      </c>
      <c r="P516" s="34">
        <f t="shared" si="115"/>
        <v>0</v>
      </c>
      <c r="R516" s="5"/>
    </row>
    <row r="517" spans="1:19" s="17" customFormat="1" ht="21" customHeight="1" x14ac:dyDescent="0.3">
      <c r="A517" s="42"/>
      <c r="B517" s="32">
        <v>75023</v>
      </c>
      <c r="C517" s="25" t="s">
        <v>67</v>
      </c>
      <c r="D517" s="135">
        <f t="shared" si="128"/>
        <v>383761328</v>
      </c>
      <c r="E517" s="135">
        <f>SUM(E518,E527)</f>
        <v>417763120.85000002</v>
      </c>
      <c r="F517" s="135">
        <f>SUM(F518,F527)</f>
        <v>412386053.15999997</v>
      </c>
      <c r="G517" s="23">
        <f t="shared" si="134"/>
        <v>98.712890769520385</v>
      </c>
      <c r="H517" s="135">
        <f>SUM(H518,H527)</f>
        <v>325287598</v>
      </c>
      <c r="I517" s="135">
        <f t="shared" si="123"/>
        <v>359218228</v>
      </c>
      <c r="J517" s="135">
        <f t="shared" si="124"/>
        <v>353934836.33999997</v>
      </c>
      <c r="K517" s="23">
        <f t="shared" si="131"/>
        <v>98.529197226595073</v>
      </c>
      <c r="L517" s="135">
        <f>SUM(L518,L527)</f>
        <v>58473730</v>
      </c>
      <c r="M517" s="135">
        <f>SUM(M518,M527)</f>
        <v>58544892.850000001</v>
      </c>
      <c r="N517" s="135">
        <f>SUM(N518,N527)</f>
        <v>58451216.820000008</v>
      </c>
      <c r="O517" s="23">
        <f t="shared" si="132"/>
        <v>99.839992823558489</v>
      </c>
      <c r="P517" s="31">
        <f t="shared" si="115"/>
        <v>34001792.850000024</v>
      </c>
      <c r="R517" s="5"/>
    </row>
    <row r="518" spans="1:19" s="2" customFormat="1" ht="12.75" customHeight="1" x14ac:dyDescent="0.2">
      <c r="A518" s="42"/>
      <c r="B518" s="32"/>
      <c r="C518" s="41" t="s">
        <v>110</v>
      </c>
      <c r="D518" s="135">
        <f t="shared" si="128"/>
        <v>366234875</v>
      </c>
      <c r="E518" s="135">
        <f>SUM(E520,E524,E525,E526)</f>
        <v>405088534.85000002</v>
      </c>
      <c r="F518" s="135">
        <f>SUM(F520,F524,F525,F526)</f>
        <v>400553068.38</v>
      </c>
      <c r="G518" s="23">
        <f t="shared" si="134"/>
        <v>98.880376490615944</v>
      </c>
      <c r="H518" s="135">
        <f>SUM(H520,H524,H525,H526)</f>
        <v>307761145</v>
      </c>
      <c r="I518" s="135">
        <f t="shared" si="123"/>
        <v>346543642</v>
      </c>
      <c r="J518" s="135">
        <f t="shared" si="124"/>
        <v>342101851.56</v>
      </c>
      <c r="K518" s="23">
        <f t="shared" si="131"/>
        <v>98.718259433540553</v>
      </c>
      <c r="L518" s="135">
        <f>SUM(L520,L524,L525,L526)</f>
        <v>58473730</v>
      </c>
      <c r="M518" s="135">
        <f>SUM(M520,M524,M525,M526)</f>
        <v>58544892.850000001</v>
      </c>
      <c r="N518" s="135">
        <f>SUM(N520,N524,N525,N526)</f>
        <v>58451216.820000008</v>
      </c>
      <c r="O518" s="23">
        <f t="shared" si="132"/>
        <v>99.839992823558489</v>
      </c>
      <c r="P518" s="19">
        <f t="shared" si="115"/>
        <v>38853659.850000024</v>
      </c>
      <c r="R518" s="5"/>
    </row>
    <row r="519" spans="1:19" s="2" customFormat="1" x14ac:dyDescent="0.2">
      <c r="A519" s="42"/>
      <c r="B519" s="123"/>
      <c r="C519" s="27" t="s">
        <v>22</v>
      </c>
      <c r="D519" s="135"/>
      <c r="E519" s="135"/>
      <c r="F519" s="135"/>
      <c r="G519" s="23"/>
      <c r="H519" s="135"/>
      <c r="I519" s="135"/>
      <c r="J519" s="135"/>
      <c r="K519" s="23"/>
      <c r="L519" s="135"/>
      <c r="M519" s="135"/>
      <c r="N519" s="135"/>
      <c r="O519" s="23"/>
      <c r="P519" s="19">
        <f t="shared" si="115"/>
        <v>0</v>
      </c>
      <c r="R519" s="5"/>
    </row>
    <row r="520" spans="1:19" s="2" customFormat="1" ht="15" customHeight="1" x14ac:dyDescent="0.2">
      <c r="A520" s="42"/>
      <c r="B520" s="45"/>
      <c r="C520" s="22" t="s">
        <v>14</v>
      </c>
      <c r="D520" s="135">
        <f t="shared" si="128"/>
        <v>363342559</v>
      </c>
      <c r="E520" s="135">
        <f>SUM(E522:E523)</f>
        <v>401590611.85000002</v>
      </c>
      <c r="F520" s="135">
        <f>SUM(F522:F523)</f>
        <v>397515224.97000003</v>
      </c>
      <c r="G520" s="23">
        <f t="shared" si="134"/>
        <v>98.985188707169726</v>
      </c>
      <c r="H520" s="135">
        <f>SUM(H522:H523)</f>
        <v>304868829</v>
      </c>
      <c r="I520" s="135">
        <f t="shared" si="123"/>
        <v>343050729</v>
      </c>
      <c r="J520" s="135">
        <f t="shared" si="124"/>
        <v>339068988.74000001</v>
      </c>
      <c r="K520" s="23">
        <f>J520/I520*100</f>
        <v>98.839314444366039</v>
      </c>
      <c r="L520" s="135">
        <f>SUM(L522:L523)</f>
        <v>58473730</v>
      </c>
      <c r="M520" s="135">
        <f>SUM(M522:M523)</f>
        <v>58539882.850000001</v>
      </c>
      <c r="N520" s="135">
        <f>SUM(N522:N523)</f>
        <v>58446236.230000004</v>
      </c>
      <c r="O520" s="23">
        <f>N520/M520*100</f>
        <v>99.840029368968928</v>
      </c>
      <c r="P520" s="19">
        <f t="shared" si="115"/>
        <v>38248052.850000024</v>
      </c>
      <c r="R520" s="5"/>
    </row>
    <row r="521" spans="1:19" s="2" customFormat="1" ht="12.75" customHeight="1" x14ac:dyDescent="0.2">
      <c r="A521" s="42"/>
      <c r="B521" s="45"/>
      <c r="C521" s="27" t="s">
        <v>15</v>
      </c>
      <c r="D521" s="135"/>
      <c r="E521" s="135"/>
      <c r="F521" s="135"/>
      <c r="G521" s="23"/>
      <c r="H521" s="135"/>
      <c r="I521" s="135"/>
      <c r="J521" s="135"/>
      <c r="K521" s="23"/>
      <c r="L521" s="135"/>
      <c r="M521" s="135"/>
      <c r="N521" s="135"/>
      <c r="O521" s="23"/>
      <c r="P521" s="19">
        <f t="shared" si="115"/>
        <v>0</v>
      </c>
      <c r="R521" s="5"/>
    </row>
    <row r="522" spans="1:19" s="2" customFormat="1" ht="14.25" customHeight="1" x14ac:dyDescent="0.2">
      <c r="A522" s="42"/>
      <c r="B522" s="45"/>
      <c r="C522" s="27" t="s">
        <v>19</v>
      </c>
      <c r="D522" s="135">
        <f t="shared" si="128"/>
        <v>302949659</v>
      </c>
      <c r="E522" s="135">
        <v>345677527.85000002</v>
      </c>
      <c r="F522" s="135">
        <v>344035306.22000003</v>
      </c>
      <c r="G522" s="23">
        <f t="shared" si="134"/>
        <v>99.524926702579123</v>
      </c>
      <c r="H522" s="135">
        <v>250231629</v>
      </c>
      <c r="I522" s="135">
        <f t="shared" si="123"/>
        <v>292883345</v>
      </c>
      <c r="J522" s="135">
        <f t="shared" si="124"/>
        <v>291241123.37</v>
      </c>
      <c r="K522" s="23">
        <f t="shared" ref="K522:K527" si="135">J522/I522*100</f>
        <v>99.439291561628409</v>
      </c>
      <c r="L522" s="135">
        <v>52718030</v>
      </c>
      <c r="M522" s="135">
        <v>52794182.850000001</v>
      </c>
      <c r="N522" s="135">
        <v>52794182.850000001</v>
      </c>
      <c r="O522" s="23">
        <f>N522/M522*100</f>
        <v>100</v>
      </c>
      <c r="P522" s="19">
        <f t="shared" si="115"/>
        <v>42727868.850000024</v>
      </c>
      <c r="R522" s="5"/>
    </row>
    <row r="523" spans="1:19" s="2" customFormat="1" ht="14.25" customHeight="1" x14ac:dyDescent="0.2">
      <c r="A523" s="42"/>
      <c r="B523" s="45"/>
      <c r="C523" s="27" t="s">
        <v>18</v>
      </c>
      <c r="D523" s="135">
        <f t="shared" si="128"/>
        <v>60392900</v>
      </c>
      <c r="E523" s="135">
        <v>55913084</v>
      </c>
      <c r="F523" s="135">
        <v>53479918.75</v>
      </c>
      <c r="G523" s="23">
        <f t="shared" si="134"/>
        <v>95.648307916622883</v>
      </c>
      <c r="H523" s="135">
        <v>54637200</v>
      </c>
      <c r="I523" s="135">
        <f t="shared" si="123"/>
        <v>50167384</v>
      </c>
      <c r="J523" s="135">
        <f t="shared" si="124"/>
        <v>47827865.369999997</v>
      </c>
      <c r="K523" s="23">
        <f t="shared" si="135"/>
        <v>95.336574396623902</v>
      </c>
      <c r="L523" s="135">
        <v>5755700</v>
      </c>
      <c r="M523" s="135">
        <v>5745700</v>
      </c>
      <c r="N523" s="135">
        <v>5652053.3799999999</v>
      </c>
      <c r="O523" s="23">
        <f>N523/M523*100</f>
        <v>98.370144281810752</v>
      </c>
      <c r="P523" s="19">
        <f t="shared" si="115"/>
        <v>-4479816</v>
      </c>
      <c r="R523" s="5"/>
    </row>
    <row r="524" spans="1:19" s="2" customFormat="1" ht="15" hidden="1" customHeight="1" x14ac:dyDescent="0.2">
      <c r="A524" s="42"/>
      <c r="B524" s="45"/>
      <c r="C524" s="22" t="s">
        <v>16</v>
      </c>
      <c r="D524" s="135">
        <f t="shared" si="128"/>
        <v>0</v>
      </c>
      <c r="E524" s="135"/>
      <c r="F524" s="135"/>
      <c r="G524" s="23" t="e">
        <f t="shared" si="134"/>
        <v>#DIV/0!</v>
      </c>
      <c r="H524" s="135"/>
      <c r="I524" s="135">
        <f t="shared" si="123"/>
        <v>0</v>
      </c>
      <c r="J524" s="135">
        <f t="shared" si="124"/>
        <v>0</v>
      </c>
      <c r="K524" s="23" t="e">
        <f t="shared" si="135"/>
        <v>#DIV/0!</v>
      </c>
      <c r="L524" s="135"/>
      <c r="M524" s="135"/>
      <c r="N524" s="135"/>
      <c r="O524" s="23" t="e">
        <f t="shared" ref="O524:O526" si="136">N524/M524*100</f>
        <v>#DIV/0!</v>
      </c>
      <c r="P524" s="19">
        <f t="shared" si="115"/>
        <v>0</v>
      </c>
      <c r="R524" s="5"/>
    </row>
    <row r="525" spans="1:19" s="2" customFormat="1" ht="14.25" customHeight="1" x14ac:dyDescent="0.2">
      <c r="A525" s="42"/>
      <c r="B525" s="45"/>
      <c r="C525" s="22" t="s">
        <v>17</v>
      </c>
      <c r="D525" s="135">
        <f t="shared" si="128"/>
        <v>701800</v>
      </c>
      <c r="E525" s="135">
        <v>622800</v>
      </c>
      <c r="F525" s="135">
        <v>613669.96</v>
      </c>
      <c r="G525" s="23">
        <f t="shared" si="134"/>
        <v>98.534033397559412</v>
      </c>
      <c r="H525" s="135">
        <v>701800</v>
      </c>
      <c r="I525" s="135">
        <f t="shared" si="123"/>
        <v>622800</v>
      </c>
      <c r="J525" s="135">
        <f t="shared" si="124"/>
        <v>613669.96</v>
      </c>
      <c r="K525" s="23">
        <f t="shared" si="135"/>
        <v>98.534033397559412</v>
      </c>
      <c r="L525" s="135"/>
      <c r="M525" s="135"/>
      <c r="N525" s="135"/>
      <c r="O525" s="23"/>
      <c r="P525" s="19">
        <f t="shared" si="115"/>
        <v>-79000</v>
      </c>
      <c r="R525" s="5"/>
    </row>
    <row r="526" spans="1:19" s="2" customFormat="1" ht="38.25" customHeight="1" x14ac:dyDescent="0.2">
      <c r="A526" s="42"/>
      <c r="B526" s="45"/>
      <c r="C526" s="24" t="s">
        <v>149</v>
      </c>
      <c r="D526" s="135">
        <f t="shared" si="128"/>
        <v>2190516</v>
      </c>
      <c r="E526" s="135">
        <v>2875123</v>
      </c>
      <c r="F526" s="135">
        <v>2424173.4500000002</v>
      </c>
      <c r="G526" s="23">
        <f t="shared" si="134"/>
        <v>84.315469286009687</v>
      </c>
      <c r="H526" s="135">
        <v>2190516</v>
      </c>
      <c r="I526" s="135">
        <f t="shared" si="123"/>
        <v>2870113</v>
      </c>
      <c r="J526" s="135">
        <f t="shared" si="124"/>
        <v>2419192.8600000003</v>
      </c>
      <c r="K526" s="23">
        <f t="shared" si="135"/>
        <v>84.289115445977231</v>
      </c>
      <c r="L526" s="135"/>
      <c r="M526" s="135">
        <v>5010</v>
      </c>
      <c r="N526" s="135">
        <v>4980.59</v>
      </c>
      <c r="O526" s="23">
        <f t="shared" si="136"/>
        <v>99.412974051896214</v>
      </c>
      <c r="P526" s="19">
        <f t="shared" si="115"/>
        <v>684607</v>
      </c>
      <c r="R526" s="5"/>
    </row>
    <row r="527" spans="1:19" s="2" customFormat="1" ht="16.5" customHeight="1" x14ac:dyDescent="0.2">
      <c r="A527" s="42"/>
      <c r="B527" s="45"/>
      <c r="C527" s="25" t="s">
        <v>111</v>
      </c>
      <c r="D527" s="135">
        <f t="shared" si="128"/>
        <v>17526453</v>
      </c>
      <c r="E527" s="135">
        <f>SUM(E529)</f>
        <v>12674586</v>
      </c>
      <c r="F527" s="135">
        <f>SUM(F529)</f>
        <v>11832984.779999999</v>
      </c>
      <c r="G527" s="23">
        <f t="shared" si="134"/>
        <v>93.359931282962606</v>
      </c>
      <c r="H527" s="135">
        <f>SUM(H529)</f>
        <v>17526453</v>
      </c>
      <c r="I527" s="135">
        <f t="shared" si="123"/>
        <v>12674586</v>
      </c>
      <c r="J527" s="135">
        <f t="shared" si="124"/>
        <v>11832984.779999999</v>
      </c>
      <c r="K527" s="23">
        <f t="shared" si="135"/>
        <v>93.359931282962606</v>
      </c>
      <c r="L527" s="135"/>
      <c r="M527" s="135"/>
      <c r="N527" s="135"/>
      <c r="O527" s="23"/>
      <c r="P527" s="19">
        <f t="shared" si="115"/>
        <v>-4851867</v>
      </c>
      <c r="R527" s="5"/>
      <c r="S527" s="55"/>
    </row>
    <row r="528" spans="1:19" s="2" customFormat="1" ht="12.75" customHeight="1" x14ac:dyDescent="0.2">
      <c r="A528" s="42"/>
      <c r="B528" s="45"/>
      <c r="C528" s="26" t="s">
        <v>22</v>
      </c>
      <c r="D528" s="135"/>
      <c r="E528" s="135"/>
      <c r="F528" s="135"/>
      <c r="G528" s="23"/>
      <c r="H528" s="135"/>
      <c r="I528" s="135"/>
      <c r="J528" s="135"/>
      <c r="K528" s="23"/>
      <c r="L528" s="135"/>
      <c r="M528" s="135"/>
      <c r="N528" s="135"/>
      <c r="O528" s="23"/>
      <c r="P528" s="19">
        <f t="shared" si="115"/>
        <v>0</v>
      </c>
      <c r="R528" s="5"/>
    </row>
    <row r="529" spans="1:18" s="2" customFormat="1" ht="13.5" customHeight="1" x14ac:dyDescent="0.2">
      <c r="A529" s="42"/>
      <c r="B529" s="112"/>
      <c r="C529" s="49" t="s">
        <v>7</v>
      </c>
      <c r="D529" s="140">
        <f t="shared" si="128"/>
        <v>17526453</v>
      </c>
      <c r="E529" s="140">
        <v>12674586</v>
      </c>
      <c r="F529" s="140">
        <v>11832984.779999999</v>
      </c>
      <c r="G529" s="50">
        <f t="shared" si="134"/>
        <v>93.359931282962606</v>
      </c>
      <c r="H529" s="140">
        <v>17526453</v>
      </c>
      <c r="I529" s="140">
        <f t="shared" si="123"/>
        <v>12674586</v>
      </c>
      <c r="J529" s="140">
        <f t="shared" si="124"/>
        <v>11832984.779999999</v>
      </c>
      <c r="K529" s="50">
        <f>J529/I529*100</f>
        <v>93.359931282962606</v>
      </c>
      <c r="L529" s="140"/>
      <c r="M529" s="140"/>
      <c r="N529" s="140"/>
      <c r="O529" s="50"/>
      <c r="P529" s="19">
        <f t="shared" si="115"/>
        <v>-4851867</v>
      </c>
      <c r="R529" s="5"/>
    </row>
    <row r="530" spans="1:18" s="2" customFormat="1" hidden="1" x14ac:dyDescent="0.2">
      <c r="A530" s="42"/>
      <c r="B530" s="45"/>
      <c r="C530" s="27" t="s">
        <v>15</v>
      </c>
      <c r="D530" s="135">
        <f t="shared" si="128"/>
        <v>0</v>
      </c>
      <c r="E530" s="135"/>
      <c r="F530" s="135"/>
      <c r="G530" s="23"/>
      <c r="H530" s="135"/>
      <c r="I530" s="135">
        <f t="shared" si="123"/>
        <v>0</v>
      </c>
      <c r="J530" s="135">
        <f t="shared" si="124"/>
        <v>0</v>
      </c>
      <c r="K530" s="23"/>
      <c r="L530" s="135"/>
      <c r="M530" s="135"/>
      <c r="N530" s="135"/>
      <c r="O530" s="23"/>
      <c r="P530" s="19">
        <f t="shared" ref="P530:P625" si="137">E530-D530</f>
        <v>0</v>
      </c>
      <c r="R530" s="5"/>
    </row>
    <row r="531" spans="1:18" s="2" customFormat="1" ht="54.75" hidden="1" customHeight="1" x14ac:dyDescent="0.2">
      <c r="A531" s="42"/>
      <c r="B531" s="112"/>
      <c r="C531" s="71" t="s">
        <v>150</v>
      </c>
      <c r="D531" s="140">
        <f t="shared" si="128"/>
        <v>0</v>
      </c>
      <c r="E531" s="140"/>
      <c r="F531" s="140"/>
      <c r="G531" s="50" t="e">
        <f t="shared" si="134"/>
        <v>#DIV/0!</v>
      </c>
      <c r="H531" s="140"/>
      <c r="I531" s="140">
        <f t="shared" si="123"/>
        <v>0</v>
      </c>
      <c r="J531" s="140">
        <f t="shared" si="124"/>
        <v>0</v>
      </c>
      <c r="K531" s="50" t="e">
        <f t="shared" ref="K531:K626" si="138">J531/I531*100</f>
        <v>#DIV/0!</v>
      </c>
      <c r="L531" s="140"/>
      <c r="M531" s="140"/>
      <c r="N531" s="140"/>
      <c r="O531" s="50"/>
      <c r="P531" s="34">
        <f t="shared" si="137"/>
        <v>0</v>
      </c>
      <c r="R531" s="5"/>
    </row>
    <row r="532" spans="1:18" s="17" customFormat="1" ht="54" customHeight="1" x14ac:dyDescent="0.3">
      <c r="A532" s="42"/>
      <c r="B532" s="32">
        <v>75053</v>
      </c>
      <c r="C532" s="120" t="s">
        <v>240</v>
      </c>
      <c r="D532" s="135"/>
      <c r="E532" s="135">
        <f>SUM(E533,E542)</f>
        <v>3710000</v>
      </c>
      <c r="F532" s="135">
        <f>SUM(F533,F542)</f>
        <v>2887751.91</v>
      </c>
      <c r="G532" s="23">
        <f t="shared" si="134"/>
        <v>77.83697870619946</v>
      </c>
      <c r="H532" s="135"/>
      <c r="I532" s="135">
        <f t="shared" si="123"/>
        <v>3710000</v>
      </c>
      <c r="J532" s="135">
        <f t="shared" si="124"/>
        <v>2887751.91</v>
      </c>
      <c r="K532" s="23">
        <f t="shared" si="138"/>
        <v>77.83697870619946</v>
      </c>
      <c r="L532" s="135"/>
      <c r="M532" s="135"/>
      <c r="N532" s="135"/>
      <c r="O532" s="23"/>
      <c r="P532" s="18">
        <f t="shared" si="137"/>
        <v>3710000</v>
      </c>
      <c r="R532" s="5"/>
    </row>
    <row r="533" spans="1:18" s="2" customFormat="1" ht="13.5" customHeight="1" x14ac:dyDescent="0.2">
      <c r="A533" s="42"/>
      <c r="B533" s="32"/>
      <c r="C533" s="41" t="s">
        <v>110</v>
      </c>
      <c r="D533" s="135"/>
      <c r="E533" s="135">
        <f>SUM(E535,E539,E540,E541)</f>
        <v>3710000</v>
      </c>
      <c r="F533" s="135">
        <f>SUM(F535,F539,F540,F541)</f>
        <v>2887751.91</v>
      </c>
      <c r="G533" s="23">
        <f t="shared" si="134"/>
        <v>77.83697870619946</v>
      </c>
      <c r="H533" s="135"/>
      <c r="I533" s="135">
        <f t="shared" si="123"/>
        <v>3710000</v>
      </c>
      <c r="J533" s="135">
        <f t="shared" si="124"/>
        <v>2887751.91</v>
      </c>
      <c r="K533" s="23">
        <f t="shared" si="138"/>
        <v>77.83697870619946</v>
      </c>
      <c r="L533" s="135"/>
      <c r="M533" s="135"/>
      <c r="N533" s="135"/>
      <c r="O533" s="23"/>
      <c r="P533" s="19">
        <f t="shared" si="137"/>
        <v>3710000</v>
      </c>
      <c r="R533" s="5"/>
    </row>
    <row r="534" spans="1:18" s="2" customFormat="1" x14ac:dyDescent="0.2">
      <c r="A534" s="42"/>
      <c r="B534" s="32"/>
      <c r="C534" s="27" t="s">
        <v>22</v>
      </c>
      <c r="D534" s="135"/>
      <c r="E534" s="135"/>
      <c r="F534" s="135"/>
      <c r="G534" s="23"/>
      <c r="H534" s="135"/>
      <c r="I534" s="135"/>
      <c r="J534" s="135"/>
      <c r="K534" s="23"/>
      <c r="L534" s="135"/>
      <c r="M534" s="135"/>
      <c r="N534" s="135"/>
      <c r="O534" s="23"/>
      <c r="P534" s="19">
        <f t="shared" si="137"/>
        <v>0</v>
      </c>
      <c r="R534" s="5"/>
    </row>
    <row r="535" spans="1:18" s="2" customFormat="1" ht="15" customHeight="1" x14ac:dyDescent="0.2">
      <c r="A535" s="42"/>
      <c r="B535" s="32"/>
      <c r="C535" s="22" t="s">
        <v>14</v>
      </c>
      <c r="D535" s="135"/>
      <c r="E535" s="135">
        <f>SUM(E537:E538)</f>
        <v>1972000</v>
      </c>
      <c r="F535" s="135">
        <f>SUM(F537:F538)</f>
        <v>1202451.9099999999</v>
      </c>
      <c r="G535" s="23">
        <f t="shared" si="134"/>
        <v>60.976263184584177</v>
      </c>
      <c r="H535" s="135"/>
      <c r="I535" s="135">
        <f t="shared" si="123"/>
        <v>1972000</v>
      </c>
      <c r="J535" s="135">
        <f t="shared" si="124"/>
        <v>1202451.9099999999</v>
      </c>
      <c r="K535" s="23">
        <f t="shared" si="138"/>
        <v>60.976263184584177</v>
      </c>
      <c r="L535" s="135"/>
      <c r="M535" s="135"/>
      <c r="N535" s="135"/>
      <c r="O535" s="23"/>
      <c r="P535" s="19">
        <f t="shared" si="137"/>
        <v>1972000</v>
      </c>
      <c r="R535" s="5"/>
    </row>
    <row r="536" spans="1:18" s="2" customFormat="1" x14ac:dyDescent="0.2">
      <c r="A536" s="42"/>
      <c r="B536" s="32"/>
      <c r="C536" s="27" t="s">
        <v>15</v>
      </c>
      <c r="D536" s="135"/>
      <c r="E536" s="135"/>
      <c r="F536" s="135"/>
      <c r="G536" s="23"/>
      <c r="H536" s="135"/>
      <c r="I536" s="135"/>
      <c r="J536" s="135"/>
      <c r="K536" s="23"/>
      <c r="L536" s="135"/>
      <c r="M536" s="135"/>
      <c r="N536" s="135"/>
      <c r="O536" s="23"/>
      <c r="P536" s="19">
        <f t="shared" si="137"/>
        <v>0</v>
      </c>
      <c r="R536" s="5"/>
    </row>
    <row r="537" spans="1:18" s="2" customFormat="1" ht="15" customHeight="1" x14ac:dyDescent="0.2">
      <c r="A537" s="42"/>
      <c r="B537" s="32"/>
      <c r="C537" s="27" t="s">
        <v>19</v>
      </c>
      <c r="D537" s="135"/>
      <c r="E537" s="135">
        <v>762500</v>
      </c>
      <c r="F537" s="135">
        <v>653902.59</v>
      </c>
      <c r="G537" s="23">
        <f t="shared" si="134"/>
        <v>85.757716721311468</v>
      </c>
      <c r="H537" s="135"/>
      <c r="I537" s="135">
        <f t="shared" si="123"/>
        <v>762500</v>
      </c>
      <c r="J537" s="135">
        <f t="shared" si="124"/>
        <v>653902.59</v>
      </c>
      <c r="K537" s="23">
        <f t="shared" si="138"/>
        <v>85.757716721311468</v>
      </c>
      <c r="L537" s="135"/>
      <c r="M537" s="135"/>
      <c r="N537" s="135"/>
      <c r="O537" s="23"/>
      <c r="P537" s="19">
        <f t="shared" si="137"/>
        <v>762500</v>
      </c>
      <c r="R537" s="5"/>
    </row>
    <row r="538" spans="1:18" s="2" customFormat="1" ht="15" customHeight="1" x14ac:dyDescent="0.2">
      <c r="A538" s="42"/>
      <c r="B538" s="32"/>
      <c r="C538" s="27" t="s">
        <v>18</v>
      </c>
      <c r="D538" s="135"/>
      <c r="E538" s="135">
        <v>1209500</v>
      </c>
      <c r="F538" s="135">
        <v>548549.31999999995</v>
      </c>
      <c r="G538" s="23">
        <f t="shared" si="134"/>
        <v>45.353395618023974</v>
      </c>
      <c r="H538" s="135"/>
      <c r="I538" s="135">
        <f t="shared" ref="I538:J601" si="139">E538-M538</f>
        <v>1209500</v>
      </c>
      <c r="J538" s="135">
        <f t="shared" si="139"/>
        <v>548549.31999999995</v>
      </c>
      <c r="K538" s="23">
        <f t="shared" si="138"/>
        <v>45.353395618023974</v>
      </c>
      <c r="L538" s="135"/>
      <c r="M538" s="135"/>
      <c r="N538" s="135"/>
      <c r="O538" s="23"/>
      <c r="P538" s="34">
        <f t="shared" si="137"/>
        <v>1209500</v>
      </c>
      <c r="R538" s="5"/>
    </row>
    <row r="539" spans="1:18" s="2" customFormat="1" ht="15" hidden="1" customHeight="1" x14ac:dyDescent="0.2">
      <c r="A539" s="42"/>
      <c r="B539" s="32"/>
      <c r="C539" s="22" t="s">
        <v>16</v>
      </c>
      <c r="D539" s="135"/>
      <c r="E539" s="135"/>
      <c r="F539" s="135"/>
      <c r="G539" s="23" t="e">
        <f t="shared" si="134"/>
        <v>#DIV/0!</v>
      </c>
      <c r="H539" s="135"/>
      <c r="I539" s="135">
        <f t="shared" si="139"/>
        <v>0</v>
      </c>
      <c r="J539" s="135">
        <f t="shared" si="139"/>
        <v>0</v>
      </c>
      <c r="K539" s="23" t="e">
        <f t="shared" si="138"/>
        <v>#DIV/0!</v>
      </c>
      <c r="L539" s="135"/>
      <c r="M539" s="135"/>
      <c r="N539" s="135"/>
      <c r="O539" s="23"/>
      <c r="P539" s="19">
        <f t="shared" si="137"/>
        <v>0</v>
      </c>
      <c r="R539" s="5"/>
    </row>
    <row r="540" spans="1:18" s="2" customFormat="1" ht="15" customHeight="1" x14ac:dyDescent="0.2">
      <c r="A540" s="43"/>
      <c r="B540" s="36"/>
      <c r="C540" s="37" t="s">
        <v>17</v>
      </c>
      <c r="D540" s="136"/>
      <c r="E540" s="136">
        <v>1738000</v>
      </c>
      <c r="F540" s="136">
        <v>1685300</v>
      </c>
      <c r="G540" s="38">
        <f t="shared" si="134"/>
        <v>96.967779056386647</v>
      </c>
      <c r="H540" s="136"/>
      <c r="I540" s="136">
        <f t="shared" si="139"/>
        <v>1738000</v>
      </c>
      <c r="J540" s="136">
        <f t="shared" si="139"/>
        <v>1685300</v>
      </c>
      <c r="K540" s="38">
        <f t="shared" si="138"/>
        <v>96.967779056386647</v>
      </c>
      <c r="L540" s="136"/>
      <c r="M540" s="136"/>
      <c r="N540" s="136"/>
      <c r="O540" s="38"/>
      <c r="P540" s="19">
        <f t="shared" si="137"/>
        <v>1738000</v>
      </c>
      <c r="R540" s="5"/>
    </row>
    <row r="541" spans="1:18" s="2" customFormat="1" ht="39" hidden="1" customHeight="1" x14ac:dyDescent="0.2">
      <c r="A541" s="42"/>
      <c r="B541" s="32"/>
      <c r="C541" s="24" t="s">
        <v>149</v>
      </c>
      <c r="D541" s="135">
        <f t="shared" si="128"/>
        <v>0</v>
      </c>
      <c r="E541" s="135"/>
      <c r="F541" s="135"/>
      <c r="G541" s="23" t="e">
        <f t="shared" si="134"/>
        <v>#DIV/0!</v>
      </c>
      <c r="H541" s="135"/>
      <c r="I541" s="135">
        <f t="shared" si="139"/>
        <v>0</v>
      </c>
      <c r="J541" s="135">
        <f t="shared" si="139"/>
        <v>0</v>
      </c>
      <c r="K541" s="23" t="e">
        <f t="shared" si="138"/>
        <v>#DIV/0!</v>
      </c>
      <c r="L541" s="135"/>
      <c r="M541" s="135"/>
      <c r="N541" s="135"/>
      <c r="O541" s="23" t="e">
        <f t="shared" ref="O541:O546" si="140">N541/M541*100</f>
        <v>#DIV/0!</v>
      </c>
      <c r="P541" s="19">
        <f t="shared" si="137"/>
        <v>0</v>
      </c>
      <c r="R541" s="5"/>
    </row>
    <row r="542" spans="1:18" s="2" customFormat="1" ht="15" hidden="1" customHeight="1" x14ac:dyDescent="0.2">
      <c r="A542" s="42"/>
      <c r="B542" s="32"/>
      <c r="C542" s="25" t="s">
        <v>111</v>
      </c>
      <c r="D542" s="135">
        <f t="shared" si="128"/>
        <v>0</v>
      </c>
      <c r="E542" s="135">
        <f>SUM(E544)</f>
        <v>0</v>
      </c>
      <c r="F542" s="135">
        <f>SUM(F544)</f>
        <v>0</v>
      </c>
      <c r="G542" s="23" t="e">
        <f t="shared" si="134"/>
        <v>#DIV/0!</v>
      </c>
      <c r="H542" s="135">
        <f>SUM(H544)</f>
        <v>0</v>
      </c>
      <c r="I542" s="135">
        <f t="shared" si="139"/>
        <v>0</v>
      </c>
      <c r="J542" s="135">
        <f t="shared" si="139"/>
        <v>0</v>
      </c>
      <c r="K542" s="23" t="e">
        <f t="shared" si="138"/>
        <v>#DIV/0!</v>
      </c>
      <c r="L542" s="135">
        <f>SUM(L544)</f>
        <v>0</v>
      </c>
      <c r="M542" s="135">
        <f>SUM(M544)</f>
        <v>0</v>
      </c>
      <c r="N542" s="135">
        <f>SUM(N544)</f>
        <v>0</v>
      </c>
      <c r="O542" s="23" t="e">
        <f t="shared" si="140"/>
        <v>#DIV/0!</v>
      </c>
      <c r="P542" s="19">
        <f t="shared" si="137"/>
        <v>0</v>
      </c>
      <c r="R542" s="5"/>
    </row>
    <row r="543" spans="1:18" s="2" customFormat="1" hidden="1" x14ac:dyDescent="0.2">
      <c r="A543" s="42"/>
      <c r="B543" s="32"/>
      <c r="C543" s="26" t="s">
        <v>22</v>
      </c>
      <c r="D543" s="135">
        <f t="shared" si="128"/>
        <v>0</v>
      </c>
      <c r="E543" s="135"/>
      <c r="F543" s="135"/>
      <c r="G543" s="23" t="e">
        <f t="shared" si="134"/>
        <v>#DIV/0!</v>
      </c>
      <c r="H543" s="135"/>
      <c r="I543" s="135">
        <f t="shared" si="139"/>
        <v>0</v>
      </c>
      <c r="J543" s="135">
        <f t="shared" si="139"/>
        <v>0</v>
      </c>
      <c r="K543" s="23" t="e">
        <f t="shared" si="138"/>
        <v>#DIV/0!</v>
      </c>
      <c r="L543" s="135"/>
      <c r="M543" s="135"/>
      <c r="N543" s="135"/>
      <c r="O543" s="23" t="e">
        <f t="shared" si="140"/>
        <v>#DIV/0!</v>
      </c>
      <c r="P543" s="19">
        <f t="shared" si="137"/>
        <v>0</v>
      </c>
      <c r="R543" s="5"/>
    </row>
    <row r="544" spans="1:18" s="2" customFormat="1" ht="15" hidden="1" customHeight="1" x14ac:dyDescent="0.2">
      <c r="A544" s="42"/>
      <c r="B544" s="32"/>
      <c r="C544" s="22" t="s">
        <v>7</v>
      </c>
      <c r="D544" s="135">
        <f t="shared" si="128"/>
        <v>0</v>
      </c>
      <c r="E544" s="135"/>
      <c r="F544" s="135"/>
      <c r="G544" s="23" t="e">
        <f t="shared" si="134"/>
        <v>#DIV/0!</v>
      </c>
      <c r="H544" s="135"/>
      <c r="I544" s="135">
        <f t="shared" si="139"/>
        <v>0</v>
      </c>
      <c r="J544" s="135">
        <f t="shared" si="139"/>
        <v>0</v>
      </c>
      <c r="K544" s="23" t="e">
        <f t="shared" si="138"/>
        <v>#DIV/0!</v>
      </c>
      <c r="L544" s="135"/>
      <c r="M544" s="135"/>
      <c r="N544" s="135"/>
      <c r="O544" s="23" t="e">
        <f t="shared" si="140"/>
        <v>#DIV/0!</v>
      </c>
      <c r="P544" s="19">
        <f t="shared" si="137"/>
        <v>0</v>
      </c>
      <c r="R544" s="5"/>
    </row>
    <row r="545" spans="1:18" s="2" customFormat="1" hidden="1" x14ac:dyDescent="0.2">
      <c r="A545" s="42"/>
      <c r="B545" s="32"/>
      <c r="C545" s="27" t="s">
        <v>15</v>
      </c>
      <c r="D545" s="135">
        <f t="shared" si="128"/>
        <v>0</v>
      </c>
      <c r="E545" s="135"/>
      <c r="F545" s="135"/>
      <c r="G545" s="23" t="e">
        <f t="shared" si="134"/>
        <v>#DIV/0!</v>
      </c>
      <c r="H545" s="135"/>
      <c r="I545" s="135">
        <f t="shared" si="139"/>
        <v>0</v>
      </c>
      <c r="J545" s="135">
        <f t="shared" si="139"/>
        <v>0</v>
      </c>
      <c r="K545" s="23" t="e">
        <f t="shared" si="138"/>
        <v>#DIV/0!</v>
      </c>
      <c r="L545" s="135"/>
      <c r="M545" s="135"/>
      <c r="N545" s="135"/>
      <c r="O545" s="23" t="e">
        <f t="shared" si="140"/>
        <v>#DIV/0!</v>
      </c>
      <c r="P545" s="19">
        <f t="shared" si="137"/>
        <v>0</v>
      </c>
      <c r="R545" s="5"/>
    </row>
    <row r="546" spans="1:18" s="2" customFormat="1" ht="39" hidden="1" customHeight="1" x14ac:dyDescent="0.2">
      <c r="A546" s="125"/>
      <c r="B546" s="48"/>
      <c r="C546" s="53" t="s">
        <v>150</v>
      </c>
      <c r="D546" s="140">
        <f t="shared" si="128"/>
        <v>0</v>
      </c>
      <c r="E546" s="140"/>
      <c r="F546" s="140"/>
      <c r="G546" s="50" t="e">
        <f t="shared" si="134"/>
        <v>#DIV/0!</v>
      </c>
      <c r="H546" s="140"/>
      <c r="I546" s="140">
        <f t="shared" si="139"/>
        <v>0</v>
      </c>
      <c r="J546" s="135">
        <f t="shared" si="139"/>
        <v>0</v>
      </c>
      <c r="K546" s="50" t="e">
        <f t="shared" si="138"/>
        <v>#DIV/0!</v>
      </c>
      <c r="L546" s="140"/>
      <c r="M546" s="140"/>
      <c r="N546" s="140"/>
      <c r="O546" s="50" t="e">
        <f t="shared" si="140"/>
        <v>#DIV/0!</v>
      </c>
      <c r="P546" s="34">
        <f t="shared" si="137"/>
        <v>0</v>
      </c>
      <c r="R546" s="5"/>
    </row>
    <row r="547" spans="1:18" s="17" customFormat="1" ht="17.25" hidden="1" customHeight="1" x14ac:dyDescent="0.3">
      <c r="A547" s="42"/>
      <c r="B547" s="85">
        <v>75056</v>
      </c>
      <c r="C547" s="88" t="s">
        <v>217</v>
      </c>
      <c r="D547" s="139"/>
      <c r="E547" s="139">
        <f>SUM(E548,E557)</f>
        <v>0</v>
      </c>
      <c r="F547" s="139">
        <f>SUM(F548,F557)</f>
        <v>0</v>
      </c>
      <c r="G547" s="54" t="e">
        <f>F547/E547*100</f>
        <v>#DIV/0!</v>
      </c>
      <c r="H547" s="139"/>
      <c r="I547" s="135">
        <f t="shared" si="139"/>
        <v>0</v>
      </c>
      <c r="J547" s="135">
        <f t="shared" si="139"/>
        <v>0</v>
      </c>
      <c r="K547" s="23" t="e">
        <f t="shared" si="138"/>
        <v>#DIV/0!</v>
      </c>
      <c r="L547" s="139"/>
      <c r="M547" s="139"/>
      <c r="N547" s="139"/>
      <c r="O547" s="54"/>
      <c r="P547" s="18">
        <f t="shared" ref="P547:P561" si="141">E547-D547</f>
        <v>0</v>
      </c>
      <c r="R547" s="5"/>
    </row>
    <row r="548" spans="1:18" s="2" customFormat="1" ht="12.75" hidden="1" customHeight="1" x14ac:dyDescent="0.2">
      <c r="A548" s="42"/>
      <c r="B548" s="32"/>
      <c r="C548" s="41" t="s">
        <v>110</v>
      </c>
      <c r="D548" s="135"/>
      <c r="E548" s="135">
        <f>SUM(E550,E554,E555,E556)</f>
        <v>0</v>
      </c>
      <c r="F548" s="135">
        <f>SUM(F550,F554,F555,F556)</f>
        <v>0</v>
      </c>
      <c r="G548" s="23" t="e">
        <f>F548/E548*100</f>
        <v>#DIV/0!</v>
      </c>
      <c r="H548" s="135"/>
      <c r="I548" s="135">
        <f t="shared" si="139"/>
        <v>0</v>
      </c>
      <c r="J548" s="135">
        <f t="shared" si="139"/>
        <v>0</v>
      </c>
      <c r="K548" s="23" t="e">
        <f t="shared" si="138"/>
        <v>#DIV/0!</v>
      </c>
      <c r="L548" s="135"/>
      <c r="M548" s="135"/>
      <c r="N548" s="135"/>
      <c r="O548" s="23"/>
      <c r="P548" s="19">
        <f t="shared" si="141"/>
        <v>0</v>
      </c>
      <c r="R548" s="5"/>
    </row>
    <row r="549" spans="1:18" s="2" customFormat="1" hidden="1" x14ac:dyDescent="0.2">
      <c r="A549" s="42"/>
      <c r="B549" s="32"/>
      <c r="C549" s="27" t="s">
        <v>22</v>
      </c>
      <c r="D549" s="135"/>
      <c r="E549" s="135"/>
      <c r="F549" s="135"/>
      <c r="G549" s="23"/>
      <c r="H549" s="135"/>
      <c r="I549" s="135">
        <f t="shared" si="139"/>
        <v>0</v>
      </c>
      <c r="J549" s="135">
        <f t="shared" si="139"/>
        <v>0</v>
      </c>
      <c r="K549" s="23"/>
      <c r="L549" s="135"/>
      <c r="M549" s="135"/>
      <c r="N549" s="135"/>
      <c r="O549" s="23"/>
      <c r="P549" s="19">
        <f t="shared" si="141"/>
        <v>0</v>
      </c>
      <c r="R549" s="5"/>
    </row>
    <row r="550" spans="1:18" s="2" customFormat="1" ht="15" hidden="1" customHeight="1" x14ac:dyDescent="0.2">
      <c r="A550" s="42"/>
      <c r="B550" s="32"/>
      <c r="C550" s="22" t="s">
        <v>14</v>
      </c>
      <c r="D550" s="135"/>
      <c r="E550" s="135">
        <f>SUM(E552:E553)</f>
        <v>0</v>
      </c>
      <c r="F550" s="135">
        <f>SUM(F552:F553)</f>
        <v>0</v>
      </c>
      <c r="G550" s="23" t="e">
        <f>F550/E550*100</f>
        <v>#DIV/0!</v>
      </c>
      <c r="H550" s="135"/>
      <c r="I550" s="135">
        <f t="shared" si="139"/>
        <v>0</v>
      </c>
      <c r="J550" s="135">
        <f t="shared" si="139"/>
        <v>0</v>
      </c>
      <c r="K550" s="23" t="e">
        <f t="shared" si="138"/>
        <v>#DIV/0!</v>
      </c>
      <c r="L550" s="135"/>
      <c r="M550" s="135"/>
      <c r="N550" s="135"/>
      <c r="O550" s="23"/>
      <c r="P550" s="19">
        <f t="shared" si="141"/>
        <v>0</v>
      </c>
      <c r="R550" s="5"/>
    </row>
    <row r="551" spans="1:18" s="2" customFormat="1" hidden="1" x14ac:dyDescent="0.2">
      <c r="A551" s="42"/>
      <c r="B551" s="32"/>
      <c r="C551" s="27" t="s">
        <v>15</v>
      </c>
      <c r="D551" s="135"/>
      <c r="E551" s="135"/>
      <c r="F551" s="135"/>
      <c r="G551" s="23"/>
      <c r="H551" s="135"/>
      <c r="I551" s="135">
        <f t="shared" si="139"/>
        <v>0</v>
      </c>
      <c r="J551" s="135">
        <f t="shared" si="139"/>
        <v>0</v>
      </c>
      <c r="K551" s="23"/>
      <c r="L551" s="135"/>
      <c r="M551" s="135"/>
      <c r="N551" s="135"/>
      <c r="O551" s="23"/>
      <c r="P551" s="19">
        <f t="shared" si="141"/>
        <v>0</v>
      </c>
      <c r="R551" s="5"/>
    </row>
    <row r="552" spans="1:18" s="2" customFormat="1" ht="15" hidden="1" customHeight="1" x14ac:dyDescent="0.2">
      <c r="A552" s="42"/>
      <c r="B552" s="32"/>
      <c r="C552" s="27" t="s">
        <v>19</v>
      </c>
      <c r="D552" s="135"/>
      <c r="E552" s="135"/>
      <c r="F552" s="135"/>
      <c r="G552" s="23" t="e">
        <f t="shared" ref="G552:G561" si="142">F552/E552*100</f>
        <v>#DIV/0!</v>
      </c>
      <c r="H552" s="135"/>
      <c r="I552" s="135">
        <f t="shared" si="139"/>
        <v>0</v>
      </c>
      <c r="J552" s="135">
        <f t="shared" si="139"/>
        <v>0</v>
      </c>
      <c r="K552" s="23" t="e">
        <f t="shared" si="138"/>
        <v>#DIV/0!</v>
      </c>
      <c r="L552" s="135"/>
      <c r="M552" s="135"/>
      <c r="N552" s="135"/>
      <c r="O552" s="23"/>
      <c r="P552" s="19">
        <f t="shared" si="141"/>
        <v>0</v>
      </c>
      <c r="R552" s="5"/>
    </row>
    <row r="553" spans="1:18" s="2" customFormat="1" ht="14.25" hidden="1" customHeight="1" x14ac:dyDescent="0.2">
      <c r="A553" s="42"/>
      <c r="B553" s="32"/>
      <c r="C553" s="27" t="s">
        <v>18</v>
      </c>
      <c r="D553" s="135"/>
      <c r="E553" s="135"/>
      <c r="F553" s="135"/>
      <c r="G553" s="23" t="e">
        <f t="shared" si="142"/>
        <v>#DIV/0!</v>
      </c>
      <c r="H553" s="135"/>
      <c r="I553" s="135">
        <f t="shared" si="139"/>
        <v>0</v>
      </c>
      <c r="J553" s="135">
        <f t="shared" si="139"/>
        <v>0</v>
      </c>
      <c r="K553" s="23" t="e">
        <f t="shared" si="138"/>
        <v>#DIV/0!</v>
      </c>
      <c r="L553" s="135"/>
      <c r="M553" s="135"/>
      <c r="N553" s="135"/>
      <c r="O553" s="23"/>
      <c r="P553" s="34">
        <f t="shared" si="141"/>
        <v>0</v>
      </c>
      <c r="R553" s="5"/>
    </row>
    <row r="554" spans="1:18" s="2" customFormat="1" ht="15" hidden="1" customHeight="1" x14ac:dyDescent="0.2">
      <c r="A554" s="42"/>
      <c r="B554" s="32"/>
      <c r="C554" s="22" t="s">
        <v>16</v>
      </c>
      <c r="D554" s="135">
        <f t="shared" ref="D554:D614" si="143">H554+L554</f>
        <v>0</v>
      </c>
      <c r="E554" s="135"/>
      <c r="F554" s="135"/>
      <c r="G554" s="23" t="e">
        <f t="shared" si="142"/>
        <v>#DIV/0!</v>
      </c>
      <c r="H554" s="135"/>
      <c r="I554" s="135">
        <f t="shared" si="139"/>
        <v>0</v>
      </c>
      <c r="J554" s="135">
        <f t="shared" si="139"/>
        <v>0</v>
      </c>
      <c r="K554" s="23"/>
      <c r="L554" s="135"/>
      <c r="M554" s="135"/>
      <c r="N554" s="135"/>
      <c r="O554" s="23" t="e">
        <f>N554/M554*100</f>
        <v>#DIV/0!</v>
      </c>
      <c r="P554" s="19">
        <f t="shared" si="141"/>
        <v>0</v>
      </c>
      <c r="R554" s="5"/>
    </row>
    <row r="555" spans="1:18" s="2" customFormat="1" ht="15" hidden="1" customHeight="1" x14ac:dyDescent="0.2">
      <c r="A555" s="42"/>
      <c r="B555" s="48"/>
      <c r="C555" s="49" t="s">
        <v>17</v>
      </c>
      <c r="D555" s="140"/>
      <c r="E555" s="140"/>
      <c r="F555" s="140"/>
      <c r="G555" s="50" t="e">
        <f t="shared" si="142"/>
        <v>#DIV/0!</v>
      </c>
      <c r="H555" s="140"/>
      <c r="I555" s="140">
        <f t="shared" si="139"/>
        <v>0</v>
      </c>
      <c r="J555" s="140">
        <f t="shared" si="139"/>
        <v>0</v>
      </c>
      <c r="K555" s="50" t="e">
        <f t="shared" si="138"/>
        <v>#DIV/0!</v>
      </c>
      <c r="L555" s="140"/>
      <c r="M555" s="140"/>
      <c r="N555" s="140"/>
      <c r="O555" s="50"/>
      <c r="P555" s="19">
        <f t="shared" si="141"/>
        <v>0</v>
      </c>
      <c r="R555" s="5"/>
    </row>
    <row r="556" spans="1:18" s="2" customFormat="1" ht="39" hidden="1" customHeight="1" x14ac:dyDescent="0.2">
      <c r="A556" s="42"/>
      <c r="B556" s="32"/>
      <c r="C556" s="24" t="s">
        <v>149</v>
      </c>
      <c r="D556" s="135">
        <f t="shared" si="143"/>
        <v>0</v>
      </c>
      <c r="E556" s="135"/>
      <c r="F556" s="135"/>
      <c r="G556" s="23" t="e">
        <f t="shared" si="142"/>
        <v>#DIV/0!</v>
      </c>
      <c r="H556" s="135"/>
      <c r="I556" s="135">
        <f t="shared" si="139"/>
        <v>0</v>
      </c>
      <c r="J556" s="135">
        <f t="shared" si="139"/>
        <v>0</v>
      </c>
      <c r="K556" s="23" t="e">
        <f t="shared" si="138"/>
        <v>#DIV/0!</v>
      </c>
      <c r="L556" s="135"/>
      <c r="M556" s="135"/>
      <c r="N556" s="135"/>
      <c r="O556" s="23"/>
      <c r="P556" s="19">
        <f t="shared" si="141"/>
        <v>0</v>
      </c>
      <c r="R556" s="5"/>
    </row>
    <row r="557" spans="1:18" s="2" customFormat="1" ht="15" hidden="1" customHeight="1" x14ac:dyDescent="0.2">
      <c r="A557" s="42"/>
      <c r="B557" s="32"/>
      <c r="C557" s="25" t="s">
        <v>111</v>
      </c>
      <c r="D557" s="135">
        <f t="shared" si="143"/>
        <v>0</v>
      </c>
      <c r="E557" s="135">
        <f>SUM(E559)</f>
        <v>0</v>
      </c>
      <c r="F557" s="135"/>
      <c r="G557" s="23" t="e">
        <f t="shared" si="142"/>
        <v>#DIV/0!</v>
      </c>
      <c r="H557" s="135"/>
      <c r="I557" s="135">
        <f t="shared" si="139"/>
        <v>0</v>
      </c>
      <c r="J557" s="135">
        <f t="shared" si="139"/>
        <v>0</v>
      </c>
      <c r="K557" s="23" t="e">
        <f t="shared" si="138"/>
        <v>#DIV/0!</v>
      </c>
      <c r="L557" s="135"/>
      <c r="M557" s="135"/>
      <c r="N557" s="135"/>
      <c r="O557" s="23"/>
      <c r="P557" s="19">
        <f t="shared" si="141"/>
        <v>0</v>
      </c>
      <c r="R557" s="5"/>
    </row>
    <row r="558" spans="1:18" s="2" customFormat="1" hidden="1" x14ac:dyDescent="0.2">
      <c r="A558" s="42"/>
      <c r="B558" s="32"/>
      <c r="C558" s="26" t="s">
        <v>22</v>
      </c>
      <c r="D558" s="135">
        <f t="shared" si="143"/>
        <v>0</v>
      </c>
      <c r="E558" s="135"/>
      <c r="F558" s="135"/>
      <c r="G558" s="23"/>
      <c r="H558" s="135"/>
      <c r="I558" s="135">
        <f t="shared" si="139"/>
        <v>0</v>
      </c>
      <c r="J558" s="135">
        <f t="shared" si="139"/>
        <v>0</v>
      </c>
      <c r="K558" s="23"/>
      <c r="L558" s="135"/>
      <c r="M558" s="135"/>
      <c r="N558" s="135"/>
      <c r="O558" s="23"/>
      <c r="P558" s="19">
        <f t="shared" si="141"/>
        <v>0</v>
      </c>
      <c r="R558" s="5"/>
    </row>
    <row r="559" spans="1:18" s="2" customFormat="1" ht="15" hidden="1" customHeight="1" x14ac:dyDescent="0.2">
      <c r="A559" s="42"/>
      <c r="B559" s="48"/>
      <c r="C559" s="49" t="s">
        <v>7</v>
      </c>
      <c r="D559" s="140">
        <f t="shared" si="143"/>
        <v>0</v>
      </c>
      <c r="E559" s="140"/>
      <c r="F559" s="140"/>
      <c r="G559" s="50" t="e">
        <f t="shared" si="142"/>
        <v>#DIV/0!</v>
      </c>
      <c r="H559" s="140"/>
      <c r="I559" s="140">
        <f t="shared" si="139"/>
        <v>0</v>
      </c>
      <c r="J559" s="140">
        <f t="shared" si="139"/>
        <v>0</v>
      </c>
      <c r="K559" s="50" t="e">
        <f t="shared" si="138"/>
        <v>#DIV/0!</v>
      </c>
      <c r="L559" s="140"/>
      <c r="M559" s="140"/>
      <c r="N559" s="140"/>
      <c r="O559" s="50"/>
      <c r="P559" s="19">
        <f t="shared" si="141"/>
        <v>0</v>
      </c>
      <c r="R559" s="5"/>
    </row>
    <row r="560" spans="1:18" s="2" customFormat="1" hidden="1" x14ac:dyDescent="0.2">
      <c r="A560" s="42"/>
      <c r="B560" s="32"/>
      <c r="C560" s="27" t="s">
        <v>15</v>
      </c>
      <c r="D560" s="135">
        <f t="shared" si="143"/>
        <v>0</v>
      </c>
      <c r="E560" s="135"/>
      <c r="F560" s="135"/>
      <c r="G560" s="23" t="e">
        <f t="shared" si="142"/>
        <v>#DIV/0!</v>
      </c>
      <c r="H560" s="135"/>
      <c r="I560" s="135">
        <f t="shared" si="139"/>
        <v>0</v>
      </c>
      <c r="J560" s="135">
        <f t="shared" si="139"/>
        <v>0</v>
      </c>
      <c r="K560" s="23" t="e">
        <f t="shared" si="138"/>
        <v>#DIV/0!</v>
      </c>
      <c r="L560" s="135"/>
      <c r="M560" s="135"/>
      <c r="N560" s="135"/>
      <c r="O560" s="23"/>
      <c r="P560" s="19">
        <f t="shared" si="141"/>
        <v>0</v>
      </c>
      <c r="R560" s="5"/>
    </row>
    <row r="561" spans="1:18" s="2" customFormat="1" ht="39" hidden="1" customHeight="1" x14ac:dyDescent="0.2">
      <c r="A561" s="125"/>
      <c r="B561" s="48"/>
      <c r="C561" s="53" t="s">
        <v>150</v>
      </c>
      <c r="D561" s="140">
        <f t="shared" si="143"/>
        <v>0</v>
      </c>
      <c r="E561" s="140"/>
      <c r="F561" s="140"/>
      <c r="G561" s="50" t="e">
        <f t="shared" si="142"/>
        <v>#DIV/0!</v>
      </c>
      <c r="H561" s="140"/>
      <c r="I561" s="140">
        <f t="shared" si="139"/>
        <v>0</v>
      </c>
      <c r="J561" s="140">
        <f t="shared" si="139"/>
        <v>0</v>
      </c>
      <c r="K561" s="50" t="e">
        <f t="shared" si="138"/>
        <v>#DIV/0!</v>
      </c>
      <c r="L561" s="140"/>
      <c r="M561" s="140"/>
      <c r="N561" s="140"/>
      <c r="O561" s="50"/>
      <c r="P561" s="34">
        <f t="shared" si="141"/>
        <v>0</v>
      </c>
      <c r="R561" s="5"/>
    </row>
    <row r="562" spans="1:18" s="17" customFormat="1" ht="33" customHeight="1" x14ac:dyDescent="0.3">
      <c r="A562" s="52"/>
      <c r="B562" s="32">
        <v>75058</v>
      </c>
      <c r="C562" s="120" t="s">
        <v>117</v>
      </c>
      <c r="D562" s="135">
        <f t="shared" si="143"/>
        <v>500000</v>
      </c>
      <c r="E562" s="135">
        <f>SUM(E563,E572)</f>
        <v>500000</v>
      </c>
      <c r="F562" s="135">
        <f>SUM(F563,F572)</f>
        <v>462355.82999999996</v>
      </c>
      <c r="G562" s="23">
        <f t="shared" si="134"/>
        <v>92.471165999999997</v>
      </c>
      <c r="H562" s="135">
        <f>SUM(H563,H572)</f>
        <v>500000</v>
      </c>
      <c r="I562" s="135">
        <f t="shared" si="139"/>
        <v>500000</v>
      </c>
      <c r="J562" s="135">
        <f t="shared" si="139"/>
        <v>462355.82999999996</v>
      </c>
      <c r="K562" s="23">
        <f t="shared" si="138"/>
        <v>92.471165999999997</v>
      </c>
      <c r="L562" s="135"/>
      <c r="M562" s="135"/>
      <c r="N562" s="135"/>
      <c r="O562" s="23"/>
      <c r="P562" s="31">
        <f t="shared" si="137"/>
        <v>0</v>
      </c>
      <c r="R562" s="5"/>
    </row>
    <row r="563" spans="1:18" s="2" customFormat="1" ht="17.100000000000001" customHeight="1" x14ac:dyDescent="0.2">
      <c r="A563" s="52"/>
      <c r="B563" s="45"/>
      <c r="C563" s="41" t="s">
        <v>110</v>
      </c>
      <c r="D563" s="135">
        <f t="shared" si="143"/>
        <v>500000</v>
      </c>
      <c r="E563" s="135">
        <f>SUM(E565,E569,E570,E571)</f>
        <v>500000</v>
      </c>
      <c r="F563" s="135">
        <f>SUM(F565,F569,F570,F571)</f>
        <v>462355.82999999996</v>
      </c>
      <c r="G563" s="23">
        <f t="shared" si="134"/>
        <v>92.471165999999997</v>
      </c>
      <c r="H563" s="135">
        <f>SUM(H565,H569,H570,H571)</f>
        <v>500000</v>
      </c>
      <c r="I563" s="135">
        <f t="shared" si="139"/>
        <v>500000</v>
      </c>
      <c r="J563" s="135">
        <f t="shared" si="139"/>
        <v>462355.82999999996</v>
      </c>
      <c r="K563" s="23">
        <f t="shared" si="138"/>
        <v>92.471165999999997</v>
      </c>
      <c r="L563" s="135"/>
      <c r="M563" s="135"/>
      <c r="N563" s="135"/>
      <c r="O563" s="23"/>
      <c r="P563" s="19">
        <f t="shared" si="137"/>
        <v>0</v>
      </c>
      <c r="R563" s="5"/>
    </row>
    <row r="564" spans="1:18" s="2" customFormat="1" x14ac:dyDescent="0.2">
      <c r="A564" s="52"/>
      <c r="B564" s="45"/>
      <c r="C564" s="27" t="s">
        <v>22</v>
      </c>
      <c r="D564" s="135"/>
      <c r="E564" s="135"/>
      <c r="F564" s="135"/>
      <c r="G564" s="23"/>
      <c r="H564" s="135"/>
      <c r="I564" s="135"/>
      <c r="J564" s="135"/>
      <c r="K564" s="23"/>
      <c r="L564" s="135"/>
      <c r="M564" s="135"/>
      <c r="N564" s="135"/>
      <c r="O564" s="23"/>
      <c r="P564" s="19">
        <f t="shared" si="137"/>
        <v>0</v>
      </c>
      <c r="R564" s="5"/>
    </row>
    <row r="565" spans="1:18" s="2" customFormat="1" ht="15" customHeight="1" x14ac:dyDescent="0.2">
      <c r="A565" s="52"/>
      <c r="B565" s="45"/>
      <c r="C565" s="22" t="s">
        <v>14</v>
      </c>
      <c r="D565" s="135">
        <f t="shared" si="143"/>
        <v>500000</v>
      </c>
      <c r="E565" s="135">
        <f>SUM(E567:E568)</f>
        <v>500000</v>
      </c>
      <c r="F565" s="135">
        <f>SUM(F567:F568)</f>
        <v>462355.82999999996</v>
      </c>
      <c r="G565" s="23">
        <f t="shared" si="134"/>
        <v>92.471165999999997</v>
      </c>
      <c r="H565" s="135">
        <f>SUM(H567:H568)</f>
        <v>500000</v>
      </c>
      <c r="I565" s="135">
        <f t="shared" si="139"/>
        <v>500000</v>
      </c>
      <c r="J565" s="135">
        <f t="shared" si="139"/>
        <v>462355.82999999996</v>
      </c>
      <c r="K565" s="23">
        <f t="shared" si="138"/>
        <v>92.471165999999997</v>
      </c>
      <c r="L565" s="135"/>
      <c r="M565" s="135"/>
      <c r="N565" s="135"/>
      <c r="O565" s="23"/>
      <c r="P565" s="19">
        <f t="shared" si="137"/>
        <v>0</v>
      </c>
      <c r="R565" s="5"/>
    </row>
    <row r="566" spans="1:18" s="2" customFormat="1" x14ac:dyDescent="0.2">
      <c r="A566" s="52"/>
      <c r="B566" s="45"/>
      <c r="C566" s="27" t="s">
        <v>15</v>
      </c>
      <c r="D566" s="135"/>
      <c r="E566" s="135"/>
      <c r="F566" s="135"/>
      <c r="G566" s="23"/>
      <c r="H566" s="135"/>
      <c r="I566" s="135"/>
      <c r="J566" s="135"/>
      <c r="K566" s="23"/>
      <c r="L566" s="135"/>
      <c r="M566" s="135"/>
      <c r="N566" s="135"/>
      <c r="O566" s="23"/>
      <c r="P566" s="19">
        <f t="shared" si="137"/>
        <v>0</v>
      </c>
      <c r="R566" s="5"/>
    </row>
    <row r="567" spans="1:18" s="2" customFormat="1" ht="14.25" customHeight="1" x14ac:dyDescent="0.2">
      <c r="A567" s="52"/>
      <c r="B567" s="45"/>
      <c r="C567" s="27" t="s">
        <v>19</v>
      </c>
      <c r="D567" s="135">
        <f t="shared" si="143"/>
        <v>250000</v>
      </c>
      <c r="E567" s="135">
        <v>233000</v>
      </c>
      <c r="F567" s="135">
        <v>216163.77</v>
      </c>
      <c r="G567" s="23">
        <f t="shared" si="134"/>
        <v>92.774150214592268</v>
      </c>
      <c r="H567" s="135">
        <v>250000</v>
      </c>
      <c r="I567" s="135">
        <f t="shared" si="139"/>
        <v>233000</v>
      </c>
      <c r="J567" s="135">
        <f t="shared" si="139"/>
        <v>216163.77</v>
      </c>
      <c r="K567" s="23">
        <f t="shared" si="138"/>
        <v>92.774150214592268</v>
      </c>
      <c r="L567" s="135"/>
      <c r="M567" s="135"/>
      <c r="N567" s="135"/>
      <c r="O567" s="23"/>
      <c r="P567" s="19">
        <f t="shared" si="137"/>
        <v>-17000</v>
      </c>
      <c r="R567" s="5"/>
    </row>
    <row r="568" spans="1:18" s="2" customFormat="1" ht="18.75" customHeight="1" x14ac:dyDescent="0.2">
      <c r="A568" s="126"/>
      <c r="B568" s="112"/>
      <c r="C568" s="122" t="s">
        <v>18</v>
      </c>
      <c r="D568" s="140">
        <f t="shared" si="143"/>
        <v>250000</v>
      </c>
      <c r="E568" s="140">
        <v>267000</v>
      </c>
      <c r="F568" s="140">
        <v>246192.06</v>
      </c>
      <c r="G568" s="50">
        <f t="shared" si="134"/>
        <v>92.206764044943824</v>
      </c>
      <c r="H568" s="140">
        <v>250000</v>
      </c>
      <c r="I568" s="140">
        <f t="shared" si="139"/>
        <v>267000</v>
      </c>
      <c r="J568" s="140">
        <f t="shared" si="139"/>
        <v>246192.06</v>
      </c>
      <c r="K568" s="50">
        <f t="shared" si="138"/>
        <v>92.206764044943824</v>
      </c>
      <c r="L568" s="140"/>
      <c r="M568" s="140"/>
      <c r="N568" s="140"/>
      <c r="O568" s="50"/>
      <c r="P568" s="34">
        <f t="shared" si="137"/>
        <v>17000</v>
      </c>
      <c r="R568" s="5"/>
    </row>
    <row r="569" spans="1:18" s="2" customFormat="1" ht="15" hidden="1" customHeight="1" x14ac:dyDescent="0.2">
      <c r="A569" s="52"/>
      <c r="B569" s="45"/>
      <c r="C569" s="22" t="s">
        <v>16</v>
      </c>
      <c r="D569" s="135">
        <f t="shared" si="143"/>
        <v>0</v>
      </c>
      <c r="E569" s="135"/>
      <c r="F569" s="135"/>
      <c r="G569" s="23" t="e">
        <f t="shared" si="134"/>
        <v>#DIV/0!</v>
      </c>
      <c r="H569" s="135"/>
      <c r="I569" s="135">
        <f t="shared" si="139"/>
        <v>0</v>
      </c>
      <c r="J569" s="135">
        <f t="shared" si="139"/>
        <v>0</v>
      </c>
      <c r="K569" s="23" t="e">
        <f t="shared" si="138"/>
        <v>#DIV/0!</v>
      </c>
      <c r="L569" s="135"/>
      <c r="M569" s="135"/>
      <c r="N569" s="135"/>
      <c r="O569" s="23" t="e">
        <f t="shared" ref="O569:O585" si="144">N569/M569*100</f>
        <v>#DIV/0!</v>
      </c>
      <c r="P569" s="19">
        <f t="shared" si="137"/>
        <v>0</v>
      </c>
      <c r="R569" s="5"/>
    </row>
    <row r="570" spans="1:18" s="2" customFormat="1" ht="15" hidden="1" customHeight="1" x14ac:dyDescent="0.2">
      <c r="A570" s="52"/>
      <c r="B570" s="45"/>
      <c r="C570" s="22" t="s">
        <v>17</v>
      </c>
      <c r="D570" s="135">
        <f t="shared" si="143"/>
        <v>0</v>
      </c>
      <c r="E570" s="135"/>
      <c r="F570" s="135"/>
      <c r="G570" s="23" t="e">
        <f t="shared" si="134"/>
        <v>#DIV/0!</v>
      </c>
      <c r="H570" s="135"/>
      <c r="I570" s="135">
        <f t="shared" si="139"/>
        <v>0</v>
      </c>
      <c r="J570" s="135">
        <f t="shared" si="139"/>
        <v>0</v>
      </c>
      <c r="K570" s="23" t="e">
        <f t="shared" si="138"/>
        <v>#DIV/0!</v>
      </c>
      <c r="L570" s="135"/>
      <c r="M570" s="135"/>
      <c r="N570" s="135"/>
      <c r="O570" s="23" t="e">
        <f t="shared" si="144"/>
        <v>#DIV/0!</v>
      </c>
      <c r="P570" s="19">
        <f t="shared" si="137"/>
        <v>0</v>
      </c>
      <c r="R570" s="5"/>
    </row>
    <row r="571" spans="1:18" s="2" customFormat="1" ht="39" hidden="1" customHeight="1" x14ac:dyDescent="0.2">
      <c r="A571" s="52"/>
      <c r="B571" s="45"/>
      <c r="C571" s="24" t="s">
        <v>149</v>
      </c>
      <c r="D571" s="135">
        <f t="shared" si="143"/>
        <v>0</v>
      </c>
      <c r="E571" s="135"/>
      <c r="F571" s="135"/>
      <c r="G571" s="23" t="e">
        <f t="shared" si="134"/>
        <v>#DIV/0!</v>
      </c>
      <c r="H571" s="135"/>
      <c r="I571" s="135">
        <f t="shared" si="139"/>
        <v>0</v>
      </c>
      <c r="J571" s="135">
        <f t="shared" si="139"/>
        <v>0</v>
      </c>
      <c r="K571" s="23" t="e">
        <f t="shared" si="138"/>
        <v>#DIV/0!</v>
      </c>
      <c r="L571" s="135"/>
      <c r="M571" s="135"/>
      <c r="N571" s="135"/>
      <c r="O571" s="23" t="e">
        <f t="shared" si="144"/>
        <v>#DIV/0!</v>
      </c>
      <c r="P571" s="19">
        <f t="shared" si="137"/>
        <v>0</v>
      </c>
      <c r="R571" s="5"/>
    </row>
    <row r="572" spans="1:18" s="2" customFormat="1" ht="15" hidden="1" customHeight="1" x14ac:dyDescent="0.2">
      <c r="A572" s="52"/>
      <c r="B572" s="45"/>
      <c r="C572" s="25" t="s">
        <v>111</v>
      </c>
      <c r="D572" s="135">
        <f t="shared" si="143"/>
        <v>0</v>
      </c>
      <c r="E572" s="135">
        <f>SUM(E574)</f>
        <v>0</v>
      </c>
      <c r="F572" s="135">
        <f>SUM(F574)</f>
        <v>0</v>
      </c>
      <c r="G572" s="23" t="e">
        <f t="shared" si="134"/>
        <v>#DIV/0!</v>
      </c>
      <c r="H572" s="135">
        <f>SUM(H574)</f>
        <v>0</v>
      </c>
      <c r="I572" s="135">
        <f t="shared" si="139"/>
        <v>0</v>
      </c>
      <c r="J572" s="135">
        <f t="shared" si="139"/>
        <v>0</v>
      </c>
      <c r="K572" s="23" t="e">
        <f t="shared" si="138"/>
        <v>#DIV/0!</v>
      </c>
      <c r="L572" s="135">
        <f>SUM(L574)</f>
        <v>0</v>
      </c>
      <c r="M572" s="135">
        <f>SUM(M574)</f>
        <v>0</v>
      </c>
      <c r="N572" s="135">
        <f>SUM(N574)</f>
        <v>0</v>
      </c>
      <c r="O572" s="23" t="e">
        <f t="shared" si="144"/>
        <v>#DIV/0!</v>
      </c>
      <c r="P572" s="19">
        <f t="shared" si="137"/>
        <v>0</v>
      </c>
      <c r="R572" s="5"/>
    </row>
    <row r="573" spans="1:18" s="2" customFormat="1" hidden="1" x14ac:dyDescent="0.2">
      <c r="A573" s="52"/>
      <c r="B573" s="45"/>
      <c r="C573" s="26" t="s">
        <v>22</v>
      </c>
      <c r="D573" s="135">
        <f t="shared" si="143"/>
        <v>0</v>
      </c>
      <c r="E573" s="135"/>
      <c r="F573" s="135"/>
      <c r="G573" s="23" t="e">
        <f t="shared" si="134"/>
        <v>#DIV/0!</v>
      </c>
      <c r="H573" s="135"/>
      <c r="I573" s="135">
        <f t="shared" si="139"/>
        <v>0</v>
      </c>
      <c r="J573" s="135">
        <f t="shared" si="139"/>
        <v>0</v>
      </c>
      <c r="K573" s="23" t="e">
        <f t="shared" si="138"/>
        <v>#DIV/0!</v>
      </c>
      <c r="L573" s="135"/>
      <c r="M573" s="135"/>
      <c r="N573" s="135"/>
      <c r="O573" s="23" t="e">
        <f t="shared" si="144"/>
        <v>#DIV/0!</v>
      </c>
      <c r="P573" s="19">
        <f t="shared" si="137"/>
        <v>0</v>
      </c>
      <c r="R573" s="5"/>
    </row>
    <row r="574" spans="1:18" s="2" customFormat="1" ht="15" hidden="1" customHeight="1" x14ac:dyDescent="0.2">
      <c r="A574" s="52"/>
      <c r="B574" s="45"/>
      <c r="C574" s="22" t="s">
        <v>7</v>
      </c>
      <c r="D574" s="135">
        <f t="shared" si="143"/>
        <v>0</v>
      </c>
      <c r="E574" s="135"/>
      <c r="F574" s="135"/>
      <c r="G574" s="23" t="e">
        <f t="shared" si="134"/>
        <v>#DIV/0!</v>
      </c>
      <c r="H574" s="135"/>
      <c r="I574" s="135">
        <f t="shared" si="139"/>
        <v>0</v>
      </c>
      <c r="J574" s="135">
        <f t="shared" si="139"/>
        <v>0</v>
      </c>
      <c r="K574" s="23" t="e">
        <f t="shared" si="138"/>
        <v>#DIV/0!</v>
      </c>
      <c r="L574" s="135"/>
      <c r="M574" s="135"/>
      <c r="N574" s="135"/>
      <c r="O574" s="23" t="e">
        <f t="shared" si="144"/>
        <v>#DIV/0!</v>
      </c>
      <c r="P574" s="19">
        <f t="shared" si="137"/>
        <v>0</v>
      </c>
      <c r="R574" s="5"/>
    </row>
    <row r="575" spans="1:18" s="2" customFormat="1" hidden="1" x14ac:dyDescent="0.2">
      <c r="A575" s="52"/>
      <c r="B575" s="45"/>
      <c r="C575" s="27" t="s">
        <v>15</v>
      </c>
      <c r="D575" s="135">
        <f t="shared" si="143"/>
        <v>0</v>
      </c>
      <c r="E575" s="135"/>
      <c r="F575" s="135"/>
      <c r="G575" s="23" t="e">
        <f t="shared" si="134"/>
        <v>#DIV/0!</v>
      </c>
      <c r="H575" s="135"/>
      <c r="I575" s="135">
        <f t="shared" si="139"/>
        <v>0</v>
      </c>
      <c r="J575" s="135">
        <f t="shared" si="139"/>
        <v>0</v>
      </c>
      <c r="K575" s="23" t="e">
        <f t="shared" si="138"/>
        <v>#DIV/0!</v>
      </c>
      <c r="L575" s="135"/>
      <c r="M575" s="135"/>
      <c r="N575" s="135"/>
      <c r="O575" s="23" t="e">
        <f t="shared" si="144"/>
        <v>#DIV/0!</v>
      </c>
      <c r="P575" s="19">
        <f t="shared" si="137"/>
        <v>0</v>
      </c>
      <c r="R575" s="5"/>
    </row>
    <row r="576" spans="1:18" s="2" customFormat="1" ht="39" hidden="1" customHeight="1" x14ac:dyDescent="0.2">
      <c r="A576" s="52"/>
      <c r="B576" s="112"/>
      <c r="C576" s="53" t="s">
        <v>150</v>
      </c>
      <c r="D576" s="140">
        <f t="shared" si="143"/>
        <v>0</v>
      </c>
      <c r="E576" s="140"/>
      <c r="F576" s="140"/>
      <c r="G576" s="50" t="e">
        <f t="shared" si="134"/>
        <v>#DIV/0!</v>
      </c>
      <c r="H576" s="140"/>
      <c r="I576" s="140">
        <f t="shared" si="139"/>
        <v>0</v>
      </c>
      <c r="J576" s="135">
        <f t="shared" si="139"/>
        <v>0</v>
      </c>
      <c r="K576" s="50" t="e">
        <f t="shared" si="138"/>
        <v>#DIV/0!</v>
      </c>
      <c r="L576" s="140"/>
      <c r="M576" s="140"/>
      <c r="N576" s="140"/>
      <c r="O576" s="50" t="e">
        <f t="shared" si="144"/>
        <v>#DIV/0!</v>
      </c>
      <c r="P576" s="34">
        <f t="shared" si="137"/>
        <v>0</v>
      </c>
      <c r="R576" s="5"/>
    </row>
    <row r="577" spans="1:18" s="17" customFormat="1" ht="17.25" customHeight="1" x14ac:dyDescent="0.3">
      <c r="A577" s="52"/>
      <c r="B577" s="32">
        <v>75075</v>
      </c>
      <c r="C577" s="41" t="s">
        <v>139</v>
      </c>
      <c r="D577" s="135">
        <f t="shared" si="143"/>
        <v>29989100</v>
      </c>
      <c r="E577" s="135">
        <f>SUM(E578,E587)</f>
        <v>34428601</v>
      </c>
      <c r="F577" s="135">
        <f>SUM(F578,F587)</f>
        <v>34061258.530000001</v>
      </c>
      <c r="G577" s="23">
        <f t="shared" si="134"/>
        <v>98.933031086566658</v>
      </c>
      <c r="H577" s="135">
        <f>SUM(H578,H587)</f>
        <v>29989100</v>
      </c>
      <c r="I577" s="135">
        <f t="shared" si="139"/>
        <v>34428601</v>
      </c>
      <c r="J577" s="135">
        <f t="shared" si="139"/>
        <v>34061258.530000001</v>
      </c>
      <c r="K577" s="23">
        <f t="shared" si="138"/>
        <v>98.933031086566658</v>
      </c>
      <c r="L577" s="135"/>
      <c r="M577" s="135"/>
      <c r="N577" s="135"/>
      <c r="O577" s="23"/>
      <c r="P577" s="31">
        <f t="shared" si="137"/>
        <v>4439501</v>
      </c>
      <c r="R577" s="5"/>
    </row>
    <row r="578" spans="1:18" s="2" customFormat="1" ht="12.75" customHeight="1" x14ac:dyDescent="0.2">
      <c r="A578" s="52"/>
      <c r="B578" s="45"/>
      <c r="C578" s="41" t="s">
        <v>110</v>
      </c>
      <c r="D578" s="135">
        <f t="shared" si="143"/>
        <v>28989100</v>
      </c>
      <c r="E578" s="135">
        <f>SUM(E580,E584,E585,E586)</f>
        <v>33363411</v>
      </c>
      <c r="F578" s="135">
        <f>SUM(F580,F584,F585,F586)</f>
        <v>32996068.529999997</v>
      </c>
      <c r="G578" s="23">
        <f t="shared" si="134"/>
        <v>98.898966085931676</v>
      </c>
      <c r="H578" s="135">
        <f>SUM(H580,H584,H585,H586)</f>
        <v>28989100</v>
      </c>
      <c r="I578" s="135">
        <f t="shared" si="139"/>
        <v>33363411</v>
      </c>
      <c r="J578" s="135">
        <f t="shared" si="139"/>
        <v>32996068.529999997</v>
      </c>
      <c r="K578" s="23">
        <f t="shared" si="138"/>
        <v>98.898966085931676</v>
      </c>
      <c r="L578" s="135"/>
      <c r="M578" s="135"/>
      <c r="N578" s="135"/>
      <c r="O578" s="23"/>
      <c r="P578" s="19">
        <f t="shared" si="137"/>
        <v>4374311</v>
      </c>
      <c r="R578" s="5"/>
    </row>
    <row r="579" spans="1:18" s="2" customFormat="1" ht="10.5" customHeight="1" x14ac:dyDescent="0.2">
      <c r="A579" s="52"/>
      <c r="B579" s="45"/>
      <c r="C579" s="27" t="s">
        <v>22</v>
      </c>
      <c r="D579" s="135"/>
      <c r="E579" s="135"/>
      <c r="F579" s="135"/>
      <c r="G579" s="23"/>
      <c r="H579" s="135"/>
      <c r="I579" s="135"/>
      <c r="J579" s="135"/>
      <c r="K579" s="23"/>
      <c r="L579" s="135"/>
      <c r="M579" s="135"/>
      <c r="N579" s="135"/>
      <c r="O579" s="23"/>
      <c r="P579" s="19">
        <f t="shared" si="137"/>
        <v>0</v>
      </c>
      <c r="R579" s="5"/>
    </row>
    <row r="580" spans="1:18" s="2" customFormat="1" ht="15" customHeight="1" x14ac:dyDescent="0.2">
      <c r="A580" s="52"/>
      <c r="B580" s="45"/>
      <c r="C580" s="22" t="s">
        <v>14</v>
      </c>
      <c r="D580" s="135">
        <f t="shared" si="143"/>
        <v>27419100</v>
      </c>
      <c r="E580" s="135">
        <f>SUM(E582:E583)</f>
        <v>30662527</v>
      </c>
      <c r="F580" s="135">
        <f>SUM(F582:F583)</f>
        <v>30370965.969999999</v>
      </c>
      <c r="G580" s="23">
        <f t="shared" si="134"/>
        <v>99.049129153640862</v>
      </c>
      <c r="H580" s="135">
        <f>SUM(H582:H583)</f>
        <v>27419100</v>
      </c>
      <c r="I580" s="135">
        <f t="shared" si="139"/>
        <v>30662527</v>
      </c>
      <c r="J580" s="135">
        <f t="shared" si="139"/>
        <v>30370965.969999999</v>
      </c>
      <c r="K580" s="23">
        <f t="shared" si="138"/>
        <v>99.049129153640862</v>
      </c>
      <c r="L580" s="135"/>
      <c r="M580" s="135"/>
      <c r="N580" s="135"/>
      <c r="O580" s="23"/>
      <c r="P580" s="19">
        <f t="shared" si="137"/>
        <v>3243427</v>
      </c>
      <c r="R580" s="5"/>
    </row>
    <row r="581" spans="1:18" s="2" customFormat="1" x14ac:dyDescent="0.2">
      <c r="A581" s="52"/>
      <c r="B581" s="45"/>
      <c r="C581" s="27" t="s">
        <v>15</v>
      </c>
      <c r="D581" s="135"/>
      <c r="E581" s="135"/>
      <c r="F581" s="135"/>
      <c r="G581" s="23"/>
      <c r="H581" s="135"/>
      <c r="I581" s="135"/>
      <c r="J581" s="135"/>
      <c r="K581" s="23"/>
      <c r="L581" s="135"/>
      <c r="M581" s="135"/>
      <c r="N581" s="135"/>
      <c r="O581" s="23"/>
      <c r="P581" s="19">
        <f t="shared" si="137"/>
        <v>0</v>
      </c>
      <c r="R581" s="5"/>
    </row>
    <row r="582" spans="1:18" s="2" customFormat="1" ht="13.5" customHeight="1" x14ac:dyDescent="0.2">
      <c r="A582" s="52"/>
      <c r="B582" s="45"/>
      <c r="C582" s="27" t="s">
        <v>19</v>
      </c>
      <c r="D582" s="135">
        <f t="shared" si="143"/>
        <v>268760</v>
      </c>
      <c r="E582" s="135">
        <v>136160</v>
      </c>
      <c r="F582" s="135">
        <v>135720.07999999999</v>
      </c>
      <c r="G582" s="23">
        <f t="shared" si="134"/>
        <v>99.676909518213847</v>
      </c>
      <c r="H582" s="135">
        <v>268760</v>
      </c>
      <c r="I582" s="135">
        <f t="shared" si="139"/>
        <v>136160</v>
      </c>
      <c r="J582" s="135">
        <f t="shared" si="139"/>
        <v>135720.07999999999</v>
      </c>
      <c r="K582" s="23">
        <f t="shared" si="138"/>
        <v>99.676909518213847</v>
      </c>
      <c r="L582" s="135"/>
      <c r="M582" s="135"/>
      <c r="N582" s="135"/>
      <c r="O582" s="23"/>
      <c r="P582" s="19">
        <f t="shared" si="137"/>
        <v>-132600</v>
      </c>
      <c r="R582" s="5"/>
    </row>
    <row r="583" spans="1:18" s="2" customFormat="1" ht="13.5" customHeight="1" x14ac:dyDescent="0.2">
      <c r="A583" s="52"/>
      <c r="B583" s="45"/>
      <c r="C583" s="127" t="s">
        <v>18</v>
      </c>
      <c r="D583" s="135">
        <f t="shared" si="143"/>
        <v>27150340</v>
      </c>
      <c r="E583" s="135">
        <v>30526367</v>
      </c>
      <c r="F583" s="135">
        <v>30235245.890000001</v>
      </c>
      <c r="G583" s="23">
        <f t="shared" si="134"/>
        <v>99.046328998141192</v>
      </c>
      <c r="H583" s="135">
        <v>27150340</v>
      </c>
      <c r="I583" s="135">
        <f t="shared" si="139"/>
        <v>30526367</v>
      </c>
      <c r="J583" s="135">
        <f t="shared" si="139"/>
        <v>30235245.890000001</v>
      </c>
      <c r="K583" s="23">
        <f t="shared" si="138"/>
        <v>99.046328998141192</v>
      </c>
      <c r="L583" s="135"/>
      <c r="M583" s="135"/>
      <c r="N583" s="135"/>
      <c r="O583" s="114"/>
      <c r="P583" s="19">
        <f t="shared" si="137"/>
        <v>3376027</v>
      </c>
      <c r="R583" s="5"/>
    </row>
    <row r="584" spans="1:18" s="2" customFormat="1" ht="15" customHeight="1" x14ac:dyDescent="0.2">
      <c r="A584" s="52"/>
      <c r="B584" s="45"/>
      <c r="C584" s="128" t="s">
        <v>16</v>
      </c>
      <c r="D584" s="135">
        <f t="shared" si="143"/>
        <v>50000</v>
      </c>
      <c r="E584" s="135">
        <v>50000</v>
      </c>
      <c r="F584" s="135">
        <v>49997.5</v>
      </c>
      <c r="G584" s="23"/>
      <c r="H584" s="135">
        <v>50000</v>
      </c>
      <c r="I584" s="135">
        <f t="shared" si="139"/>
        <v>50000</v>
      </c>
      <c r="J584" s="135">
        <f t="shared" si="139"/>
        <v>49997.5</v>
      </c>
      <c r="K584" s="23">
        <f t="shared" ref="K584:K585" si="145">J584/I584*100</f>
        <v>99.995000000000005</v>
      </c>
      <c r="L584" s="135"/>
      <c r="M584" s="135"/>
      <c r="N584" s="135"/>
      <c r="O584" s="114"/>
      <c r="P584" s="19">
        <f t="shared" si="137"/>
        <v>0</v>
      </c>
      <c r="R584" s="5"/>
    </row>
    <row r="585" spans="1:18" s="2" customFormat="1" ht="15" hidden="1" customHeight="1" x14ac:dyDescent="0.2">
      <c r="A585" s="52"/>
      <c r="B585" s="45"/>
      <c r="C585" s="128" t="s">
        <v>17</v>
      </c>
      <c r="D585" s="135"/>
      <c r="E585" s="135"/>
      <c r="F585" s="135"/>
      <c r="G585" s="23"/>
      <c r="H585" s="135"/>
      <c r="I585" s="135">
        <f t="shared" si="139"/>
        <v>0</v>
      </c>
      <c r="J585" s="135">
        <f t="shared" si="139"/>
        <v>0</v>
      </c>
      <c r="K585" s="23" t="e">
        <f t="shared" si="145"/>
        <v>#DIV/0!</v>
      </c>
      <c r="L585" s="135"/>
      <c r="M585" s="135"/>
      <c r="N585" s="135"/>
      <c r="O585" s="114" t="e">
        <f t="shared" si="144"/>
        <v>#DIV/0!</v>
      </c>
      <c r="P585" s="19">
        <f t="shared" si="137"/>
        <v>0</v>
      </c>
      <c r="R585" s="5"/>
    </row>
    <row r="586" spans="1:18" s="2" customFormat="1" ht="38.25" customHeight="1" x14ac:dyDescent="0.2">
      <c r="A586" s="52"/>
      <c r="B586" s="45"/>
      <c r="C586" s="129" t="s">
        <v>149</v>
      </c>
      <c r="D586" s="135">
        <f t="shared" si="143"/>
        <v>1520000</v>
      </c>
      <c r="E586" s="135">
        <v>2650884</v>
      </c>
      <c r="F586" s="135">
        <v>2575105.06</v>
      </c>
      <c r="G586" s="23">
        <f t="shared" si="134"/>
        <v>97.141370953991199</v>
      </c>
      <c r="H586" s="135">
        <v>1520000</v>
      </c>
      <c r="I586" s="135">
        <f t="shared" si="139"/>
        <v>2650884</v>
      </c>
      <c r="J586" s="135">
        <f t="shared" si="139"/>
        <v>2575105.06</v>
      </c>
      <c r="K586" s="23">
        <f t="shared" si="138"/>
        <v>97.141370953991199</v>
      </c>
      <c r="L586" s="135"/>
      <c r="M586" s="135"/>
      <c r="N586" s="135"/>
      <c r="O586" s="114"/>
      <c r="P586" s="34">
        <f t="shared" si="137"/>
        <v>1130884</v>
      </c>
      <c r="R586" s="5"/>
    </row>
    <row r="587" spans="1:18" s="2" customFormat="1" ht="17.25" customHeight="1" x14ac:dyDescent="0.2">
      <c r="A587" s="52"/>
      <c r="B587" s="45"/>
      <c r="C587" s="130" t="s">
        <v>111</v>
      </c>
      <c r="D587" s="135">
        <f t="shared" si="143"/>
        <v>1000000</v>
      </c>
      <c r="E587" s="135">
        <f>SUM(E589,E592)</f>
        <v>1065190</v>
      </c>
      <c r="F587" s="135">
        <f>SUM(F589,F592)</f>
        <v>1065190</v>
      </c>
      <c r="G587" s="23">
        <f t="shared" si="134"/>
        <v>100</v>
      </c>
      <c r="H587" s="135">
        <f>SUM(H589,H592)</f>
        <v>1000000</v>
      </c>
      <c r="I587" s="135">
        <f t="shared" si="139"/>
        <v>1065190</v>
      </c>
      <c r="J587" s="135">
        <f t="shared" si="139"/>
        <v>1065190</v>
      </c>
      <c r="K587" s="23">
        <f t="shared" si="138"/>
        <v>100</v>
      </c>
      <c r="L587" s="135"/>
      <c r="M587" s="135"/>
      <c r="N587" s="135"/>
      <c r="O587" s="114"/>
      <c r="P587" s="19">
        <f t="shared" si="137"/>
        <v>65190</v>
      </c>
      <c r="R587" s="5"/>
    </row>
    <row r="588" spans="1:18" s="2" customFormat="1" x14ac:dyDescent="0.2">
      <c r="A588" s="52"/>
      <c r="B588" s="45"/>
      <c r="C588" s="131" t="s">
        <v>22</v>
      </c>
      <c r="D588" s="135"/>
      <c r="E588" s="135"/>
      <c r="F588" s="135"/>
      <c r="G588" s="23"/>
      <c r="H588" s="135"/>
      <c r="I588" s="135"/>
      <c r="J588" s="135"/>
      <c r="K588" s="23"/>
      <c r="L588" s="135"/>
      <c r="M588" s="135"/>
      <c r="N588" s="135"/>
      <c r="O588" s="114"/>
      <c r="P588" s="19">
        <f t="shared" si="137"/>
        <v>0</v>
      </c>
      <c r="R588" s="5"/>
    </row>
    <row r="589" spans="1:18" s="2" customFormat="1" ht="15" customHeight="1" x14ac:dyDescent="0.2">
      <c r="A589" s="52"/>
      <c r="B589" s="45"/>
      <c r="C589" s="128" t="s">
        <v>7</v>
      </c>
      <c r="D589" s="135"/>
      <c r="E589" s="135">
        <v>65190</v>
      </c>
      <c r="F589" s="135">
        <v>65190</v>
      </c>
      <c r="G589" s="23">
        <f t="shared" si="134"/>
        <v>100</v>
      </c>
      <c r="H589" s="135"/>
      <c r="I589" s="135">
        <f t="shared" si="139"/>
        <v>65190</v>
      </c>
      <c r="J589" s="135">
        <f t="shared" si="139"/>
        <v>65190</v>
      </c>
      <c r="K589" s="23">
        <f t="shared" si="138"/>
        <v>100</v>
      </c>
      <c r="L589" s="135"/>
      <c r="M589" s="135"/>
      <c r="N589" s="135"/>
      <c r="O589" s="114"/>
      <c r="P589" s="19">
        <f t="shared" si="137"/>
        <v>65190</v>
      </c>
      <c r="R589" s="5"/>
    </row>
    <row r="590" spans="1:18" s="2" customFormat="1" hidden="1" x14ac:dyDescent="0.2">
      <c r="A590" s="52"/>
      <c r="B590" s="45"/>
      <c r="C590" s="27" t="s">
        <v>15</v>
      </c>
      <c r="D590" s="135">
        <f t="shared" si="143"/>
        <v>0</v>
      </c>
      <c r="E590" s="135"/>
      <c r="F590" s="135"/>
      <c r="G590" s="23" t="e">
        <f t="shared" si="134"/>
        <v>#DIV/0!</v>
      </c>
      <c r="H590" s="135"/>
      <c r="I590" s="135">
        <f t="shared" si="139"/>
        <v>0</v>
      </c>
      <c r="J590" s="135">
        <f t="shared" si="139"/>
        <v>0</v>
      </c>
      <c r="K590" s="23" t="e">
        <f t="shared" si="138"/>
        <v>#DIV/0!</v>
      </c>
      <c r="L590" s="135"/>
      <c r="M590" s="135"/>
      <c r="N590" s="135"/>
      <c r="O590" s="23" t="e">
        <f>N590/M590*100</f>
        <v>#DIV/0!</v>
      </c>
      <c r="P590" s="19">
        <f t="shared" si="137"/>
        <v>0</v>
      </c>
      <c r="R590" s="5"/>
    </row>
    <row r="591" spans="1:18" s="2" customFormat="1" ht="39" hidden="1" customHeight="1" x14ac:dyDescent="0.2">
      <c r="A591" s="104"/>
      <c r="B591" s="45"/>
      <c r="C591" s="121" t="s">
        <v>150</v>
      </c>
      <c r="D591" s="135">
        <f t="shared" si="143"/>
        <v>0</v>
      </c>
      <c r="E591" s="135"/>
      <c r="F591" s="135"/>
      <c r="G591" s="23" t="e">
        <f t="shared" si="134"/>
        <v>#DIV/0!</v>
      </c>
      <c r="H591" s="135"/>
      <c r="I591" s="135">
        <f t="shared" si="139"/>
        <v>0</v>
      </c>
      <c r="J591" s="135">
        <f t="shared" si="139"/>
        <v>0</v>
      </c>
      <c r="K591" s="23" t="e">
        <f t="shared" si="138"/>
        <v>#DIV/0!</v>
      </c>
      <c r="L591" s="135"/>
      <c r="M591" s="135"/>
      <c r="N591" s="135"/>
      <c r="O591" s="23" t="e">
        <f>N591/M591*100</f>
        <v>#DIV/0!</v>
      </c>
      <c r="P591" s="34">
        <f t="shared" si="137"/>
        <v>0</v>
      </c>
      <c r="R591" s="5"/>
    </row>
    <row r="592" spans="1:18" s="2" customFormat="1" ht="15.75" customHeight="1" x14ac:dyDescent="0.2">
      <c r="A592" s="52"/>
      <c r="B592" s="112"/>
      <c r="C592" s="110" t="s">
        <v>153</v>
      </c>
      <c r="D592" s="140">
        <f t="shared" si="143"/>
        <v>1000000</v>
      </c>
      <c r="E592" s="140">
        <v>1000000</v>
      </c>
      <c r="F592" s="140">
        <v>1000000</v>
      </c>
      <c r="G592" s="50">
        <f t="shared" si="134"/>
        <v>100</v>
      </c>
      <c r="H592" s="140">
        <v>1000000</v>
      </c>
      <c r="I592" s="140">
        <f t="shared" si="139"/>
        <v>1000000</v>
      </c>
      <c r="J592" s="140">
        <f t="shared" si="139"/>
        <v>1000000</v>
      </c>
      <c r="K592" s="50">
        <f t="shared" si="138"/>
        <v>100</v>
      </c>
      <c r="L592" s="140"/>
      <c r="M592" s="140"/>
      <c r="N592" s="140"/>
      <c r="O592" s="50"/>
      <c r="P592" s="19"/>
      <c r="R592" s="5"/>
    </row>
    <row r="593" spans="1:18" s="17" customFormat="1" ht="27.75" customHeight="1" x14ac:dyDescent="0.3">
      <c r="A593" s="52"/>
      <c r="B593" s="32">
        <v>75085</v>
      </c>
      <c r="C593" s="133" t="s">
        <v>196</v>
      </c>
      <c r="D593" s="135">
        <f t="shared" si="143"/>
        <v>39944840</v>
      </c>
      <c r="E593" s="135">
        <f>SUM(E594,E603)</f>
        <v>42776230</v>
      </c>
      <c r="F593" s="135">
        <f>SUM(F594,F603)</f>
        <v>42759793.490000002</v>
      </c>
      <c r="G593" s="23">
        <f>F593/E593*100</f>
        <v>99.961575599345721</v>
      </c>
      <c r="H593" s="135">
        <f>SUM(H594,H603)</f>
        <v>39944840</v>
      </c>
      <c r="I593" s="135">
        <f t="shared" si="139"/>
        <v>42776230</v>
      </c>
      <c r="J593" s="135">
        <f t="shared" si="139"/>
        <v>42759793.490000002</v>
      </c>
      <c r="K593" s="23">
        <f>J593/I593*100</f>
        <v>99.961575599345721</v>
      </c>
      <c r="L593" s="135"/>
      <c r="M593" s="135"/>
      <c r="N593" s="135"/>
      <c r="O593" s="23"/>
      <c r="P593" s="31">
        <f t="shared" ref="P593:P607" si="146">E593-D593</f>
        <v>2831390</v>
      </c>
      <c r="R593" s="5"/>
    </row>
    <row r="594" spans="1:18" s="2" customFormat="1" ht="15" customHeight="1" x14ac:dyDescent="0.2">
      <c r="A594" s="52"/>
      <c r="B594" s="45"/>
      <c r="C594" s="41" t="s">
        <v>110</v>
      </c>
      <c r="D594" s="135">
        <f t="shared" si="143"/>
        <v>39944840</v>
      </c>
      <c r="E594" s="135">
        <f>SUM(E596,E600,E601,E602)</f>
        <v>42776230</v>
      </c>
      <c r="F594" s="135">
        <f>SUM(F596,F600,F601,F602)</f>
        <v>42759793.490000002</v>
      </c>
      <c r="G594" s="23">
        <f>F594/E594*100</f>
        <v>99.961575599345721</v>
      </c>
      <c r="H594" s="135">
        <f>SUM(H596,H601)</f>
        <v>39944840</v>
      </c>
      <c r="I594" s="135">
        <f t="shared" si="139"/>
        <v>42776230</v>
      </c>
      <c r="J594" s="135">
        <f t="shared" si="139"/>
        <v>42759793.490000002</v>
      </c>
      <c r="K594" s="23">
        <f>J594/I594*100</f>
        <v>99.961575599345721</v>
      </c>
      <c r="L594" s="135"/>
      <c r="M594" s="135"/>
      <c r="N594" s="135"/>
      <c r="O594" s="23"/>
      <c r="P594" s="19">
        <f t="shared" si="146"/>
        <v>2831390</v>
      </c>
      <c r="R594" s="5"/>
    </row>
    <row r="595" spans="1:18" s="2" customFormat="1" x14ac:dyDescent="0.2">
      <c r="A595" s="52"/>
      <c r="B595" s="45"/>
      <c r="C595" s="27" t="s">
        <v>22</v>
      </c>
      <c r="D595" s="135"/>
      <c r="E595" s="135"/>
      <c r="F595" s="135"/>
      <c r="G595" s="23"/>
      <c r="H595" s="135"/>
      <c r="I595" s="135"/>
      <c r="J595" s="135"/>
      <c r="K595" s="23"/>
      <c r="L595" s="135"/>
      <c r="M595" s="135"/>
      <c r="N595" s="135"/>
      <c r="O595" s="23"/>
      <c r="P595" s="19">
        <f t="shared" si="146"/>
        <v>0</v>
      </c>
      <c r="R595" s="5"/>
    </row>
    <row r="596" spans="1:18" s="2" customFormat="1" ht="15" customHeight="1" x14ac:dyDescent="0.2">
      <c r="A596" s="52"/>
      <c r="B596" s="45"/>
      <c r="C596" s="22" t="s">
        <v>14</v>
      </c>
      <c r="D596" s="135">
        <f t="shared" si="143"/>
        <v>39914840</v>
      </c>
      <c r="E596" s="135">
        <f>SUM(E598:E599)</f>
        <v>42736230</v>
      </c>
      <c r="F596" s="135">
        <f>SUM(F598:F599)</f>
        <v>42720088.469999999</v>
      </c>
      <c r="G596" s="23">
        <f>F596/E596*100</f>
        <v>99.962229869129771</v>
      </c>
      <c r="H596" s="135">
        <f>SUM(H598:H599)</f>
        <v>39914840</v>
      </c>
      <c r="I596" s="135">
        <f t="shared" si="139"/>
        <v>42736230</v>
      </c>
      <c r="J596" s="135">
        <f t="shared" si="139"/>
        <v>42720088.469999999</v>
      </c>
      <c r="K596" s="23">
        <f>J596/I596*100</f>
        <v>99.962229869129771</v>
      </c>
      <c r="L596" s="135"/>
      <c r="M596" s="135"/>
      <c r="N596" s="135"/>
      <c r="O596" s="23"/>
      <c r="P596" s="19">
        <f t="shared" si="146"/>
        <v>2821390</v>
      </c>
      <c r="R596" s="5"/>
    </row>
    <row r="597" spans="1:18" s="2" customFormat="1" ht="11.25" customHeight="1" x14ac:dyDescent="0.2">
      <c r="A597" s="52"/>
      <c r="B597" s="45"/>
      <c r="C597" s="27" t="s">
        <v>15</v>
      </c>
      <c r="D597" s="135"/>
      <c r="E597" s="135"/>
      <c r="F597" s="135"/>
      <c r="G597" s="23"/>
      <c r="H597" s="135"/>
      <c r="I597" s="135"/>
      <c r="J597" s="135"/>
      <c r="K597" s="23"/>
      <c r="L597" s="135"/>
      <c r="M597" s="135"/>
      <c r="N597" s="135"/>
      <c r="O597" s="23"/>
      <c r="P597" s="19">
        <f t="shared" si="146"/>
        <v>0</v>
      </c>
      <c r="R597" s="5"/>
    </row>
    <row r="598" spans="1:18" s="2" customFormat="1" ht="15" customHeight="1" x14ac:dyDescent="0.2">
      <c r="A598" s="52"/>
      <c r="B598" s="45"/>
      <c r="C598" s="27" t="s">
        <v>19</v>
      </c>
      <c r="D598" s="135">
        <f t="shared" si="143"/>
        <v>36237500</v>
      </c>
      <c r="E598" s="135">
        <v>39142390</v>
      </c>
      <c r="F598" s="135">
        <v>39142365.609999999</v>
      </c>
      <c r="G598" s="23">
        <f t="shared" ref="G598:G607" si="147">F598/E598*100</f>
        <v>99.999937689037381</v>
      </c>
      <c r="H598" s="135">
        <v>36237500</v>
      </c>
      <c r="I598" s="135">
        <f t="shared" si="139"/>
        <v>39142390</v>
      </c>
      <c r="J598" s="135">
        <f t="shared" si="139"/>
        <v>39142365.609999999</v>
      </c>
      <c r="K598" s="23">
        <f t="shared" ref="K598:K607" si="148">J598/I598*100</f>
        <v>99.999937689037381</v>
      </c>
      <c r="L598" s="135"/>
      <c r="M598" s="135"/>
      <c r="N598" s="135"/>
      <c r="O598" s="23"/>
      <c r="P598" s="19">
        <f t="shared" si="146"/>
        <v>2904890</v>
      </c>
    </row>
    <row r="599" spans="1:18" s="2" customFormat="1" ht="15" customHeight="1" x14ac:dyDescent="0.2">
      <c r="A599" s="52"/>
      <c r="B599" s="45"/>
      <c r="C599" s="27" t="s">
        <v>18</v>
      </c>
      <c r="D599" s="135">
        <f t="shared" si="143"/>
        <v>3677340</v>
      </c>
      <c r="E599" s="135">
        <v>3593840</v>
      </c>
      <c r="F599" s="135">
        <v>3577722.86</v>
      </c>
      <c r="G599" s="23">
        <f t="shared" si="147"/>
        <v>99.551534292010771</v>
      </c>
      <c r="H599" s="135">
        <v>3677340</v>
      </c>
      <c r="I599" s="135">
        <f t="shared" si="139"/>
        <v>3593840</v>
      </c>
      <c r="J599" s="135">
        <f t="shared" si="139"/>
        <v>3577722.86</v>
      </c>
      <c r="K599" s="23">
        <f t="shared" si="148"/>
        <v>99.551534292010771</v>
      </c>
      <c r="L599" s="135"/>
      <c r="M599" s="135"/>
      <c r="N599" s="135"/>
      <c r="O599" s="23"/>
      <c r="P599" s="19">
        <f t="shared" si="146"/>
        <v>-83500</v>
      </c>
      <c r="R599" s="5"/>
    </row>
    <row r="600" spans="1:18" s="2" customFormat="1" ht="15" hidden="1" customHeight="1" x14ac:dyDescent="0.2">
      <c r="A600" s="52"/>
      <c r="B600" s="45"/>
      <c r="C600" s="22" t="s">
        <v>16</v>
      </c>
      <c r="D600" s="135">
        <f t="shared" si="143"/>
        <v>0</v>
      </c>
      <c r="E600" s="135"/>
      <c r="F600" s="135"/>
      <c r="G600" s="23" t="e">
        <f t="shared" si="147"/>
        <v>#DIV/0!</v>
      </c>
      <c r="H600" s="135"/>
      <c r="I600" s="135">
        <f t="shared" si="139"/>
        <v>0</v>
      </c>
      <c r="J600" s="135">
        <f t="shared" si="139"/>
        <v>0</v>
      </c>
      <c r="K600" s="23" t="e">
        <f t="shared" si="148"/>
        <v>#DIV/0!</v>
      </c>
      <c r="L600" s="135"/>
      <c r="M600" s="135"/>
      <c r="N600" s="135"/>
      <c r="O600" s="23" t="e">
        <f>N600/M600*100</f>
        <v>#DIV/0!</v>
      </c>
      <c r="P600" s="19">
        <f t="shared" si="146"/>
        <v>0</v>
      </c>
      <c r="R600" s="5"/>
    </row>
    <row r="601" spans="1:18" s="2" customFormat="1" ht="15" customHeight="1" x14ac:dyDescent="0.2">
      <c r="A601" s="52"/>
      <c r="B601" s="112"/>
      <c r="C601" s="49" t="s">
        <v>17</v>
      </c>
      <c r="D601" s="140">
        <f t="shared" si="143"/>
        <v>30000</v>
      </c>
      <c r="E601" s="140">
        <v>40000</v>
      </c>
      <c r="F601" s="140">
        <v>39705.019999999997</v>
      </c>
      <c r="G601" s="50">
        <f t="shared" si="147"/>
        <v>99.26254999999999</v>
      </c>
      <c r="H601" s="140">
        <v>30000</v>
      </c>
      <c r="I601" s="140">
        <f t="shared" si="139"/>
        <v>40000</v>
      </c>
      <c r="J601" s="140">
        <f t="shared" si="139"/>
        <v>39705.019999999997</v>
      </c>
      <c r="K601" s="50">
        <f t="shared" si="148"/>
        <v>99.26254999999999</v>
      </c>
      <c r="L601" s="140"/>
      <c r="M601" s="140"/>
      <c r="N601" s="140"/>
      <c r="O601" s="50"/>
      <c r="P601" s="19">
        <f t="shared" si="146"/>
        <v>10000</v>
      </c>
      <c r="R601" s="5"/>
    </row>
    <row r="602" spans="1:18" s="2" customFormat="1" ht="10.5" hidden="1" customHeight="1" x14ac:dyDescent="0.2">
      <c r="A602" s="52"/>
      <c r="B602" s="45"/>
      <c r="C602" s="24" t="s">
        <v>149</v>
      </c>
      <c r="D602" s="135">
        <f t="shared" si="143"/>
        <v>0</v>
      </c>
      <c r="E602" s="135"/>
      <c r="F602" s="135"/>
      <c r="G602" s="23" t="e">
        <f t="shared" si="147"/>
        <v>#DIV/0!</v>
      </c>
      <c r="H602" s="135"/>
      <c r="I602" s="135">
        <f t="shared" ref="I602:J665" si="149">E602-M602</f>
        <v>0</v>
      </c>
      <c r="J602" s="135">
        <f t="shared" si="149"/>
        <v>0</v>
      </c>
      <c r="K602" s="23" t="e">
        <f t="shared" si="148"/>
        <v>#DIV/0!</v>
      </c>
      <c r="L602" s="135"/>
      <c r="M602" s="135"/>
      <c r="N602" s="135"/>
      <c r="O602" s="23"/>
      <c r="P602" s="34">
        <f t="shared" si="146"/>
        <v>0</v>
      </c>
      <c r="R602" s="5"/>
    </row>
    <row r="603" spans="1:18" s="2" customFormat="1" ht="15" hidden="1" customHeight="1" x14ac:dyDescent="0.2">
      <c r="A603" s="52"/>
      <c r="B603" s="45"/>
      <c r="C603" s="25" t="s">
        <v>111</v>
      </c>
      <c r="D603" s="135"/>
      <c r="E603" s="135">
        <f>SUM(E605)</f>
        <v>0</v>
      </c>
      <c r="F603" s="135">
        <f>SUM(F605)</f>
        <v>0</v>
      </c>
      <c r="G603" s="23" t="e">
        <f t="shared" si="147"/>
        <v>#DIV/0!</v>
      </c>
      <c r="H603" s="135"/>
      <c r="I603" s="135">
        <f t="shared" si="149"/>
        <v>0</v>
      </c>
      <c r="J603" s="135">
        <f t="shared" si="149"/>
        <v>0</v>
      </c>
      <c r="K603" s="23" t="e">
        <f t="shared" si="148"/>
        <v>#DIV/0!</v>
      </c>
      <c r="L603" s="135"/>
      <c r="M603" s="135"/>
      <c r="N603" s="135"/>
      <c r="O603" s="23"/>
      <c r="P603" s="19">
        <f t="shared" si="146"/>
        <v>0</v>
      </c>
      <c r="R603" s="5"/>
    </row>
    <row r="604" spans="1:18" s="2" customFormat="1" hidden="1" x14ac:dyDescent="0.2">
      <c r="A604" s="52"/>
      <c r="B604" s="45"/>
      <c r="C604" s="26" t="s">
        <v>22</v>
      </c>
      <c r="D604" s="135"/>
      <c r="E604" s="135"/>
      <c r="F604" s="135"/>
      <c r="G604" s="23"/>
      <c r="H604" s="135"/>
      <c r="I604" s="135">
        <f t="shared" si="149"/>
        <v>0</v>
      </c>
      <c r="J604" s="135">
        <f t="shared" si="149"/>
        <v>0</v>
      </c>
      <c r="K604" s="23"/>
      <c r="L604" s="135"/>
      <c r="M604" s="135"/>
      <c r="N604" s="135"/>
      <c r="O604" s="23"/>
      <c r="P604" s="19">
        <f t="shared" si="146"/>
        <v>0</v>
      </c>
      <c r="R604" s="5"/>
    </row>
    <row r="605" spans="1:18" s="2" customFormat="1" ht="15" hidden="1" customHeight="1" x14ac:dyDescent="0.2">
      <c r="A605" s="52"/>
      <c r="B605" s="112"/>
      <c r="C605" s="49" t="s">
        <v>7</v>
      </c>
      <c r="D605" s="140"/>
      <c r="E605" s="140"/>
      <c r="F605" s="140"/>
      <c r="G605" s="50" t="e">
        <f t="shared" si="147"/>
        <v>#DIV/0!</v>
      </c>
      <c r="H605" s="140"/>
      <c r="I605" s="140">
        <f t="shared" si="149"/>
        <v>0</v>
      </c>
      <c r="J605" s="140">
        <f t="shared" si="149"/>
        <v>0</v>
      </c>
      <c r="K605" s="50" t="e">
        <f t="shared" si="148"/>
        <v>#DIV/0!</v>
      </c>
      <c r="L605" s="140"/>
      <c r="M605" s="140"/>
      <c r="N605" s="140"/>
      <c r="O605" s="50"/>
      <c r="P605" s="19">
        <f t="shared" si="146"/>
        <v>0</v>
      </c>
      <c r="R605" s="5"/>
    </row>
    <row r="606" spans="1:18" s="2" customFormat="1" hidden="1" x14ac:dyDescent="0.2">
      <c r="A606" s="52"/>
      <c r="B606" s="45"/>
      <c r="C606" s="27" t="s">
        <v>15</v>
      </c>
      <c r="D606" s="135">
        <f t="shared" si="143"/>
        <v>0</v>
      </c>
      <c r="E606" s="135"/>
      <c r="F606" s="135"/>
      <c r="G606" s="23" t="e">
        <f t="shared" si="147"/>
        <v>#DIV/0!</v>
      </c>
      <c r="H606" s="135"/>
      <c r="I606" s="135">
        <f t="shared" si="149"/>
        <v>0</v>
      </c>
      <c r="J606" s="135">
        <f t="shared" si="149"/>
        <v>0</v>
      </c>
      <c r="K606" s="23" t="e">
        <f t="shared" si="148"/>
        <v>#DIV/0!</v>
      </c>
      <c r="L606" s="135"/>
      <c r="M606" s="135"/>
      <c r="N606" s="135"/>
      <c r="O606" s="23" t="e">
        <f t="shared" ref="O606:O609" si="150">N606/M606*100</f>
        <v>#DIV/0!</v>
      </c>
      <c r="P606" s="19">
        <f t="shared" si="146"/>
        <v>0</v>
      </c>
      <c r="R606" s="5"/>
    </row>
    <row r="607" spans="1:18" s="2" customFormat="1" ht="39" hidden="1" customHeight="1" x14ac:dyDescent="0.2">
      <c r="A607" s="104"/>
      <c r="B607" s="112"/>
      <c r="C607" s="53" t="s">
        <v>150</v>
      </c>
      <c r="D607" s="135">
        <f t="shared" si="143"/>
        <v>0</v>
      </c>
      <c r="E607" s="140"/>
      <c r="F607" s="140"/>
      <c r="G607" s="50" t="e">
        <f t="shared" si="147"/>
        <v>#DIV/0!</v>
      </c>
      <c r="H607" s="140"/>
      <c r="I607" s="140">
        <f t="shared" si="149"/>
        <v>0</v>
      </c>
      <c r="J607" s="140">
        <f t="shared" si="149"/>
        <v>0</v>
      </c>
      <c r="K607" s="50" t="e">
        <f t="shared" si="148"/>
        <v>#DIV/0!</v>
      </c>
      <c r="L607" s="140"/>
      <c r="M607" s="140"/>
      <c r="N607" s="140"/>
      <c r="O607" s="50" t="e">
        <f t="shared" si="150"/>
        <v>#DIV/0!</v>
      </c>
      <c r="P607" s="34">
        <f t="shared" si="146"/>
        <v>0</v>
      </c>
      <c r="R607" s="5"/>
    </row>
    <row r="608" spans="1:18" s="17" customFormat="1" ht="18" customHeight="1" x14ac:dyDescent="0.3">
      <c r="A608" s="52"/>
      <c r="B608" s="32">
        <v>75095</v>
      </c>
      <c r="C608" s="25" t="s">
        <v>28</v>
      </c>
      <c r="D608" s="135">
        <f t="shared" si="143"/>
        <v>72805009</v>
      </c>
      <c r="E608" s="135">
        <f>SUM(E609,E618)</f>
        <v>78280841</v>
      </c>
      <c r="F608" s="135">
        <f>SUM(F609,F618)</f>
        <v>74510915.030000001</v>
      </c>
      <c r="G608" s="23">
        <f t="shared" ref="G608:G732" si="151">F608/E608*100</f>
        <v>95.184101343520311</v>
      </c>
      <c r="H608" s="135">
        <f>SUM(H609,H618)</f>
        <v>65660499</v>
      </c>
      <c r="I608" s="135">
        <f t="shared" si="149"/>
        <v>68095841</v>
      </c>
      <c r="J608" s="135">
        <f t="shared" si="149"/>
        <v>64470010.510000005</v>
      </c>
      <c r="K608" s="23">
        <f t="shared" si="138"/>
        <v>94.675400969054778</v>
      </c>
      <c r="L608" s="135">
        <f>SUM(L609,L618)</f>
        <v>7144510</v>
      </c>
      <c r="M608" s="135">
        <f>SUM(M609,M618)</f>
        <v>10185000</v>
      </c>
      <c r="N608" s="135">
        <f>SUM(N609,N618)</f>
        <v>10040904.52</v>
      </c>
      <c r="O608" s="23">
        <f t="shared" si="150"/>
        <v>98.585218654884628</v>
      </c>
      <c r="P608" s="31">
        <f t="shared" si="137"/>
        <v>5475832</v>
      </c>
      <c r="R608" s="5"/>
    </row>
    <row r="609" spans="1:18" s="2" customFormat="1" ht="15" customHeight="1" x14ac:dyDescent="0.2">
      <c r="A609" s="52"/>
      <c r="B609" s="45"/>
      <c r="C609" s="41" t="s">
        <v>110</v>
      </c>
      <c r="D609" s="135">
        <f t="shared" si="143"/>
        <v>67805009</v>
      </c>
      <c r="E609" s="135">
        <f>SUM(E611,E615,E616,E617)</f>
        <v>73280841</v>
      </c>
      <c r="F609" s="135">
        <f>SUM(F611,F615,F616,F617)</f>
        <v>69510915.030000001</v>
      </c>
      <c r="G609" s="23">
        <f t="shared" si="151"/>
        <v>94.855509409342062</v>
      </c>
      <c r="H609" s="135">
        <f>SUM(H611,H615,H616,H617)</f>
        <v>60660499</v>
      </c>
      <c r="I609" s="135">
        <f t="shared" si="149"/>
        <v>63095841</v>
      </c>
      <c r="J609" s="135">
        <f t="shared" si="149"/>
        <v>59470010.510000005</v>
      </c>
      <c r="K609" s="23">
        <f t="shared" si="138"/>
        <v>94.253455643772156</v>
      </c>
      <c r="L609" s="135">
        <f>SUM(L611,L615,L616,L617)</f>
        <v>7144510</v>
      </c>
      <c r="M609" s="135">
        <f>SUM(M611,M615,M616,M617)</f>
        <v>10185000</v>
      </c>
      <c r="N609" s="135">
        <f>SUM(N611,N615,N616,N617)</f>
        <v>10040904.52</v>
      </c>
      <c r="O609" s="23">
        <f t="shared" si="150"/>
        <v>98.585218654884628</v>
      </c>
      <c r="P609" s="19">
        <f t="shared" si="137"/>
        <v>5475832</v>
      </c>
      <c r="R609" s="5"/>
    </row>
    <row r="610" spans="1:18" s="2" customFormat="1" x14ac:dyDescent="0.2">
      <c r="A610" s="52"/>
      <c r="B610" s="45"/>
      <c r="C610" s="27" t="s">
        <v>22</v>
      </c>
      <c r="D610" s="135"/>
      <c r="E610" s="135"/>
      <c r="F610" s="135"/>
      <c r="G610" s="23"/>
      <c r="H610" s="135"/>
      <c r="I610" s="135"/>
      <c r="J610" s="135"/>
      <c r="K610" s="23"/>
      <c r="L610" s="135"/>
      <c r="M610" s="135"/>
      <c r="N610" s="135"/>
      <c r="O610" s="23"/>
      <c r="P610" s="19">
        <f t="shared" si="137"/>
        <v>0</v>
      </c>
      <c r="R610" s="5"/>
    </row>
    <row r="611" spans="1:18" s="2" customFormat="1" ht="12.75" customHeight="1" x14ac:dyDescent="0.2">
      <c r="A611" s="52"/>
      <c r="B611" s="45"/>
      <c r="C611" s="22" t="s">
        <v>14</v>
      </c>
      <c r="D611" s="135">
        <f t="shared" si="143"/>
        <v>67409999</v>
      </c>
      <c r="E611" s="135">
        <f>SUM(E613:E614)</f>
        <v>72937481</v>
      </c>
      <c r="F611" s="135">
        <f>SUM(F613:F614)</f>
        <v>69199187.549999997</v>
      </c>
      <c r="G611" s="23">
        <f t="shared" si="151"/>
        <v>94.874660601453996</v>
      </c>
      <c r="H611" s="135">
        <f>SUM(H613:H614)</f>
        <v>60270499</v>
      </c>
      <c r="I611" s="135">
        <f t="shared" si="149"/>
        <v>62752481</v>
      </c>
      <c r="J611" s="135">
        <f t="shared" si="149"/>
        <v>59158283.030000001</v>
      </c>
      <c r="K611" s="23">
        <f t="shared" si="138"/>
        <v>94.27242092627381</v>
      </c>
      <c r="L611" s="135">
        <f>SUM(L613:L614)</f>
        <v>7139500</v>
      </c>
      <c r="M611" s="135">
        <f>SUM(M613:M614)</f>
        <v>10185000</v>
      </c>
      <c r="N611" s="135">
        <f>SUM(N613:N614)</f>
        <v>10040904.52</v>
      </c>
      <c r="O611" s="23">
        <f>N611/M611*100</f>
        <v>98.585218654884628</v>
      </c>
      <c r="P611" s="19">
        <f t="shared" si="137"/>
        <v>5527482</v>
      </c>
      <c r="R611" s="5"/>
    </row>
    <row r="612" spans="1:18" s="2" customFormat="1" x14ac:dyDescent="0.2">
      <c r="A612" s="52"/>
      <c r="B612" s="45"/>
      <c r="C612" s="27" t="s">
        <v>15</v>
      </c>
      <c r="D612" s="135"/>
      <c r="E612" s="135"/>
      <c r="F612" s="135"/>
      <c r="G612" s="23"/>
      <c r="H612" s="135"/>
      <c r="I612" s="135"/>
      <c r="J612" s="135"/>
      <c r="K612" s="23"/>
      <c r="L612" s="135"/>
      <c r="M612" s="135"/>
      <c r="N612" s="135"/>
      <c r="O612" s="23"/>
      <c r="P612" s="19">
        <f t="shared" si="137"/>
        <v>0</v>
      </c>
      <c r="R612" s="5"/>
    </row>
    <row r="613" spans="1:18" s="2" customFormat="1" ht="15" customHeight="1" x14ac:dyDescent="0.2">
      <c r="A613" s="52"/>
      <c r="B613" s="45"/>
      <c r="C613" s="27" t="s">
        <v>19</v>
      </c>
      <c r="D613" s="135">
        <f t="shared" si="143"/>
        <v>3841015</v>
      </c>
      <c r="E613" s="135">
        <v>4281710</v>
      </c>
      <c r="F613" s="135">
        <v>3818532.11</v>
      </c>
      <c r="G613" s="23">
        <f t="shared" si="151"/>
        <v>89.182408663828241</v>
      </c>
      <c r="H613" s="135">
        <v>3841015</v>
      </c>
      <c r="I613" s="135">
        <f t="shared" si="149"/>
        <v>4281710</v>
      </c>
      <c r="J613" s="135">
        <f t="shared" si="149"/>
        <v>3818532.11</v>
      </c>
      <c r="K613" s="23">
        <f t="shared" si="138"/>
        <v>89.182408663828241</v>
      </c>
      <c r="L613" s="135"/>
      <c r="M613" s="135"/>
      <c r="N613" s="135"/>
      <c r="O613" s="23"/>
      <c r="P613" s="19">
        <f t="shared" si="137"/>
        <v>440695</v>
      </c>
      <c r="R613" s="162"/>
    </row>
    <row r="614" spans="1:18" s="2" customFormat="1" ht="12.75" customHeight="1" x14ac:dyDescent="0.2">
      <c r="A614" s="233"/>
      <c r="B614" s="46"/>
      <c r="C614" s="188" t="s">
        <v>18</v>
      </c>
      <c r="D614" s="136">
        <f t="shared" si="143"/>
        <v>63568984</v>
      </c>
      <c r="E614" s="136">
        <v>68655771</v>
      </c>
      <c r="F614" s="136">
        <v>65380655.439999998</v>
      </c>
      <c r="G614" s="38">
        <f t="shared" si="151"/>
        <v>95.229657300039634</v>
      </c>
      <c r="H614" s="136">
        <v>56429484</v>
      </c>
      <c r="I614" s="136">
        <f t="shared" si="149"/>
        <v>58470771</v>
      </c>
      <c r="J614" s="136">
        <f t="shared" si="149"/>
        <v>55339750.920000002</v>
      </c>
      <c r="K614" s="38">
        <f t="shared" si="138"/>
        <v>94.645153422040565</v>
      </c>
      <c r="L614" s="136">
        <v>7139500</v>
      </c>
      <c r="M614" s="136">
        <v>10185000</v>
      </c>
      <c r="N614" s="136">
        <v>10040904.52</v>
      </c>
      <c r="O614" s="38">
        <f>N614/M614*100</f>
        <v>98.585218654884628</v>
      </c>
      <c r="P614" s="19">
        <f t="shared" si="137"/>
        <v>5086787</v>
      </c>
      <c r="R614" s="162"/>
    </row>
    <row r="615" spans="1:18" s="2" customFormat="1" ht="16.5" customHeight="1" x14ac:dyDescent="0.2">
      <c r="A615" s="52"/>
      <c r="B615" s="45"/>
      <c r="C615" s="22" t="s">
        <v>16</v>
      </c>
      <c r="D615" s="135">
        <f t="shared" ref="D615:D623" si="152">H615+L615</f>
        <v>380000</v>
      </c>
      <c r="E615" s="135">
        <v>333360</v>
      </c>
      <c r="F615" s="135">
        <v>311727.48</v>
      </c>
      <c r="G615" s="23">
        <f t="shared" si="151"/>
        <v>93.510763138948889</v>
      </c>
      <c r="H615" s="135">
        <v>380000</v>
      </c>
      <c r="I615" s="135">
        <f t="shared" si="149"/>
        <v>333360</v>
      </c>
      <c r="J615" s="135">
        <f t="shared" si="149"/>
        <v>311727.48</v>
      </c>
      <c r="K615" s="23">
        <f t="shared" si="138"/>
        <v>93.510763138948889</v>
      </c>
      <c r="L615" s="135"/>
      <c r="M615" s="135"/>
      <c r="N615" s="135"/>
      <c r="O615" s="23"/>
      <c r="P615" s="19">
        <f t="shared" si="137"/>
        <v>-46640</v>
      </c>
      <c r="R615" s="162"/>
    </row>
    <row r="616" spans="1:18" s="2" customFormat="1" ht="15.75" customHeight="1" x14ac:dyDescent="0.2">
      <c r="A616" s="52"/>
      <c r="B616" s="45"/>
      <c r="C616" s="22" t="s">
        <v>17</v>
      </c>
      <c r="D616" s="135">
        <f t="shared" si="152"/>
        <v>10000</v>
      </c>
      <c r="E616" s="135">
        <v>10000</v>
      </c>
      <c r="F616" s="135"/>
      <c r="G616" s="23">
        <f t="shared" si="151"/>
        <v>0</v>
      </c>
      <c r="H616" s="135">
        <v>10000</v>
      </c>
      <c r="I616" s="135">
        <f t="shared" si="149"/>
        <v>10000</v>
      </c>
      <c r="J616" s="135"/>
      <c r="K616" s="23">
        <f t="shared" si="138"/>
        <v>0</v>
      </c>
      <c r="L616" s="135"/>
      <c r="M616" s="135"/>
      <c r="N616" s="135"/>
      <c r="O616" s="23"/>
      <c r="P616" s="19">
        <f t="shared" si="137"/>
        <v>0</v>
      </c>
      <c r="R616" s="5"/>
    </row>
    <row r="617" spans="1:18" s="2" customFormat="1" ht="37.5" customHeight="1" x14ac:dyDescent="0.2">
      <c r="A617" s="52"/>
      <c r="B617" s="45"/>
      <c r="C617" s="24" t="s">
        <v>149</v>
      </c>
      <c r="D617" s="135">
        <f t="shared" si="152"/>
        <v>5010</v>
      </c>
      <c r="E617" s="135"/>
      <c r="F617" s="135"/>
      <c r="G617" s="23"/>
      <c r="H617" s="135"/>
      <c r="I617" s="135"/>
      <c r="J617" s="135"/>
      <c r="K617" s="23"/>
      <c r="L617" s="135">
        <v>5010</v>
      </c>
      <c r="M617" s="135"/>
      <c r="N617" s="135"/>
      <c r="O617" s="23"/>
      <c r="P617" s="29">
        <f t="shared" si="137"/>
        <v>-5010</v>
      </c>
      <c r="R617" s="5"/>
    </row>
    <row r="618" spans="1:18" s="2" customFormat="1" ht="15" customHeight="1" x14ac:dyDescent="0.2">
      <c r="A618" s="52"/>
      <c r="B618" s="45"/>
      <c r="C618" s="25" t="s">
        <v>111</v>
      </c>
      <c r="D618" s="135">
        <f t="shared" si="152"/>
        <v>5000000</v>
      </c>
      <c r="E618" s="135">
        <f>SUM(E620,E623)</f>
        <v>5000000</v>
      </c>
      <c r="F618" s="135">
        <f>SUM(F620,F623)</f>
        <v>5000000</v>
      </c>
      <c r="G618" s="23">
        <f t="shared" si="151"/>
        <v>100</v>
      </c>
      <c r="H618" s="135">
        <f>SUM(H620,H623)</f>
        <v>5000000</v>
      </c>
      <c r="I618" s="135">
        <f t="shared" si="149"/>
        <v>5000000</v>
      </c>
      <c r="J618" s="135">
        <f t="shared" si="149"/>
        <v>5000000</v>
      </c>
      <c r="K618" s="23">
        <f t="shared" si="138"/>
        <v>100</v>
      </c>
      <c r="L618" s="135"/>
      <c r="M618" s="135"/>
      <c r="N618" s="135"/>
      <c r="O618" s="23"/>
      <c r="P618" s="19">
        <f t="shared" si="137"/>
        <v>0</v>
      </c>
      <c r="R618" s="5"/>
    </row>
    <row r="619" spans="1:18" s="2" customFormat="1" x14ac:dyDescent="0.2">
      <c r="A619" s="52"/>
      <c r="B619" s="45"/>
      <c r="C619" s="26" t="s">
        <v>22</v>
      </c>
      <c r="D619" s="135"/>
      <c r="E619" s="135"/>
      <c r="F619" s="135"/>
      <c r="G619" s="23"/>
      <c r="H619" s="135"/>
      <c r="I619" s="135"/>
      <c r="J619" s="135"/>
      <c r="K619" s="23"/>
      <c r="L619" s="135"/>
      <c r="M619" s="135"/>
      <c r="N619" s="135"/>
      <c r="O619" s="23"/>
      <c r="P619" s="19">
        <f t="shared" si="137"/>
        <v>0</v>
      </c>
      <c r="R619" s="5"/>
    </row>
    <row r="620" spans="1:18" s="2" customFormat="1" ht="16.5" hidden="1" customHeight="1" x14ac:dyDescent="0.2">
      <c r="A620" s="52"/>
      <c r="B620" s="45"/>
      <c r="C620" s="22" t="s">
        <v>7</v>
      </c>
      <c r="D620" s="135"/>
      <c r="E620" s="135"/>
      <c r="F620" s="135"/>
      <c r="G620" s="23" t="e">
        <f t="shared" si="151"/>
        <v>#DIV/0!</v>
      </c>
      <c r="H620" s="135"/>
      <c r="I620" s="135">
        <f t="shared" si="149"/>
        <v>0</v>
      </c>
      <c r="J620" s="135">
        <f t="shared" si="149"/>
        <v>0</v>
      </c>
      <c r="K620" s="23" t="e">
        <f t="shared" si="138"/>
        <v>#DIV/0!</v>
      </c>
      <c r="L620" s="135"/>
      <c r="M620" s="135"/>
      <c r="N620" s="135"/>
      <c r="O620" s="23"/>
      <c r="P620" s="19">
        <f t="shared" si="137"/>
        <v>0</v>
      </c>
      <c r="R620" s="5"/>
    </row>
    <row r="621" spans="1:18" s="2" customFormat="1" hidden="1" x14ac:dyDescent="0.2">
      <c r="A621" s="52"/>
      <c r="B621" s="45"/>
      <c r="C621" s="27" t="s">
        <v>15</v>
      </c>
      <c r="D621" s="135">
        <f t="shared" si="152"/>
        <v>0</v>
      </c>
      <c r="E621" s="135"/>
      <c r="F621" s="135"/>
      <c r="G621" s="23"/>
      <c r="H621" s="135"/>
      <c r="I621" s="135">
        <f t="shared" si="149"/>
        <v>0</v>
      </c>
      <c r="J621" s="135">
        <f t="shared" si="149"/>
        <v>0</v>
      </c>
      <c r="K621" s="23"/>
      <c r="L621" s="135"/>
      <c r="M621" s="135"/>
      <c r="N621" s="135"/>
      <c r="O621" s="23"/>
      <c r="P621" s="19">
        <f t="shared" si="137"/>
        <v>0</v>
      </c>
      <c r="R621" s="5"/>
    </row>
    <row r="622" spans="1:18" s="2" customFormat="1" ht="39" hidden="1" customHeight="1" x14ac:dyDescent="0.2">
      <c r="A622" s="126"/>
      <c r="B622" s="45"/>
      <c r="C622" s="28" t="s">
        <v>150</v>
      </c>
      <c r="D622" s="135">
        <f t="shared" si="152"/>
        <v>0</v>
      </c>
      <c r="E622" s="135"/>
      <c r="F622" s="135"/>
      <c r="G622" s="23"/>
      <c r="H622" s="135"/>
      <c r="I622" s="135">
        <f t="shared" si="149"/>
        <v>0</v>
      </c>
      <c r="J622" s="135">
        <f t="shared" si="149"/>
        <v>0</v>
      </c>
      <c r="K622" s="23"/>
      <c r="L622" s="135"/>
      <c r="M622" s="135"/>
      <c r="N622" s="135"/>
      <c r="O622" s="23"/>
      <c r="P622" s="29">
        <f t="shared" si="137"/>
        <v>0</v>
      </c>
      <c r="R622" s="5"/>
    </row>
    <row r="623" spans="1:18" s="2" customFormat="1" ht="19.5" customHeight="1" x14ac:dyDescent="0.2">
      <c r="A623" s="43"/>
      <c r="B623" s="36"/>
      <c r="C623" s="113" t="s">
        <v>153</v>
      </c>
      <c r="D623" s="136">
        <f t="shared" si="152"/>
        <v>5000000</v>
      </c>
      <c r="E623" s="136">
        <v>5000000</v>
      </c>
      <c r="F623" s="136">
        <v>5000000</v>
      </c>
      <c r="G623" s="38">
        <f t="shared" si="151"/>
        <v>100</v>
      </c>
      <c r="H623" s="136">
        <v>5000000</v>
      </c>
      <c r="I623" s="136">
        <f t="shared" si="149"/>
        <v>5000000</v>
      </c>
      <c r="J623" s="136">
        <f t="shared" si="149"/>
        <v>5000000</v>
      </c>
      <c r="K623" s="38">
        <f>J623/I623*100</f>
        <v>100</v>
      </c>
      <c r="L623" s="136"/>
      <c r="M623" s="136"/>
      <c r="N623" s="136"/>
      <c r="O623" s="38"/>
      <c r="P623" s="19"/>
      <c r="R623" s="5"/>
    </row>
    <row r="624" spans="1:18" s="17" customFormat="1" ht="30.75" customHeight="1" x14ac:dyDescent="0.3">
      <c r="A624" s="42">
        <v>751</v>
      </c>
      <c r="B624" s="246" t="s">
        <v>8</v>
      </c>
      <c r="C624" s="247"/>
      <c r="D624" s="156">
        <f t="shared" ref="D624:D662" si="153">H624+L624</f>
        <v>142850</v>
      </c>
      <c r="E624" s="156">
        <f>SUM(E625,E640,E655,E670)</f>
        <v>4297833</v>
      </c>
      <c r="F624" s="156">
        <f>SUM(F625,F640,F655,F670)</f>
        <v>4236380.0299999993</v>
      </c>
      <c r="G624" s="170">
        <f t="shared" si="151"/>
        <v>98.570140580148163</v>
      </c>
      <c r="H624" s="156">
        <f>SUM(H625,H640,H655,H670)</f>
        <v>142850</v>
      </c>
      <c r="I624" s="156">
        <f t="shared" si="149"/>
        <v>4297833</v>
      </c>
      <c r="J624" s="156">
        <f t="shared" si="149"/>
        <v>4236380.0299999993</v>
      </c>
      <c r="K624" s="170">
        <f t="shared" si="138"/>
        <v>98.570140580148163</v>
      </c>
      <c r="L624" s="156"/>
      <c r="M624" s="156"/>
      <c r="N624" s="156"/>
      <c r="O624" s="170"/>
      <c r="P624" s="56">
        <f t="shared" si="137"/>
        <v>4154983</v>
      </c>
      <c r="R624" s="5"/>
    </row>
    <row r="625" spans="1:18" s="17" customFormat="1" ht="26.25" customHeight="1" x14ac:dyDescent="0.3">
      <c r="A625" s="52"/>
      <c r="B625" s="85">
        <v>75101</v>
      </c>
      <c r="C625" s="88" t="s">
        <v>12</v>
      </c>
      <c r="D625" s="139">
        <f t="shared" si="153"/>
        <v>142850</v>
      </c>
      <c r="E625" s="139">
        <f>SUM(E626,E635)</f>
        <v>142850</v>
      </c>
      <c r="F625" s="139">
        <f>SUM(F626,F635)</f>
        <v>137255.41</v>
      </c>
      <c r="G625" s="23">
        <f t="shared" si="151"/>
        <v>96.083591179558979</v>
      </c>
      <c r="H625" s="139">
        <f>SUM(H626,H635)</f>
        <v>142850</v>
      </c>
      <c r="I625" s="135">
        <f t="shared" si="149"/>
        <v>142850</v>
      </c>
      <c r="J625" s="135">
        <f t="shared" si="149"/>
        <v>137255.41</v>
      </c>
      <c r="K625" s="23">
        <f t="shared" si="138"/>
        <v>96.083591179558979</v>
      </c>
      <c r="L625" s="139"/>
      <c r="M625" s="139"/>
      <c r="N625" s="139"/>
      <c r="O625" s="54"/>
      <c r="P625" s="18">
        <f t="shared" si="137"/>
        <v>0</v>
      </c>
      <c r="R625" s="5"/>
    </row>
    <row r="626" spans="1:18" s="2" customFormat="1" ht="15" customHeight="1" x14ac:dyDescent="0.2">
      <c r="A626" s="52"/>
      <c r="B626" s="32"/>
      <c r="C626" s="41" t="s">
        <v>110</v>
      </c>
      <c r="D626" s="135">
        <f t="shared" si="153"/>
        <v>142850</v>
      </c>
      <c r="E626" s="135">
        <f>SUM(E628,E632,E633,E634)</f>
        <v>142850</v>
      </c>
      <c r="F626" s="135">
        <f>SUM(F628,F632,F633,F634)</f>
        <v>137255.41</v>
      </c>
      <c r="G626" s="23">
        <f t="shared" si="151"/>
        <v>96.083591179558979</v>
      </c>
      <c r="H626" s="135">
        <f>SUM(H628,H632,H633,H634)</f>
        <v>142850</v>
      </c>
      <c r="I626" s="135">
        <f t="shared" si="149"/>
        <v>142850</v>
      </c>
      <c r="J626" s="135">
        <f t="shared" si="149"/>
        <v>137255.41</v>
      </c>
      <c r="K626" s="23">
        <f t="shared" si="138"/>
        <v>96.083591179558979</v>
      </c>
      <c r="L626" s="135"/>
      <c r="M626" s="135"/>
      <c r="N626" s="135"/>
      <c r="O626" s="23"/>
      <c r="P626" s="19">
        <f t="shared" ref="P626:P749" si="154">E626-D626</f>
        <v>0</v>
      </c>
      <c r="R626" s="5"/>
    </row>
    <row r="627" spans="1:18" s="2" customFormat="1" x14ac:dyDescent="0.2">
      <c r="A627" s="52"/>
      <c r="B627" s="32"/>
      <c r="C627" s="27" t="s">
        <v>22</v>
      </c>
      <c r="D627" s="135"/>
      <c r="E627" s="135"/>
      <c r="F627" s="135"/>
      <c r="G627" s="23"/>
      <c r="H627" s="135"/>
      <c r="I627" s="135"/>
      <c r="J627" s="135"/>
      <c r="K627" s="23"/>
      <c r="L627" s="135"/>
      <c r="M627" s="135"/>
      <c r="N627" s="135"/>
      <c r="O627" s="23"/>
      <c r="P627" s="19">
        <f t="shared" si="154"/>
        <v>0</v>
      </c>
      <c r="R627" s="5"/>
    </row>
    <row r="628" spans="1:18" s="2" customFormat="1" ht="15" customHeight="1" x14ac:dyDescent="0.2">
      <c r="A628" s="52"/>
      <c r="B628" s="32"/>
      <c r="C628" s="22" t="s">
        <v>14</v>
      </c>
      <c r="D628" s="135">
        <f t="shared" si="153"/>
        <v>142850</v>
      </c>
      <c r="E628" s="135">
        <f>SUM(E630:E631)</f>
        <v>142850</v>
      </c>
      <c r="F628" s="135">
        <f>SUM(F630:F631)</f>
        <v>137255.41</v>
      </c>
      <c r="G628" s="23">
        <f t="shared" si="151"/>
        <v>96.083591179558979</v>
      </c>
      <c r="H628" s="135">
        <f>SUM(H630:H631)</f>
        <v>142850</v>
      </c>
      <c r="I628" s="135">
        <f t="shared" si="149"/>
        <v>142850</v>
      </c>
      <c r="J628" s="135">
        <f t="shared" si="149"/>
        <v>137255.41</v>
      </c>
      <c r="K628" s="23">
        <f t="shared" ref="K628:K746" si="155">J628/I628*100</f>
        <v>96.083591179558979</v>
      </c>
      <c r="L628" s="135"/>
      <c r="M628" s="135"/>
      <c r="N628" s="135"/>
      <c r="O628" s="23"/>
      <c r="P628" s="19">
        <f t="shared" si="154"/>
        <v>0</v>
      </c>
      <c r="R628" s="5"/>
    </row>
    <row r="629" spans="1:18" s="2" customFormat="1" x14ac:dyDescent="0.2">
      <c r="A629" s="52"/>
      <c r="B629" s="32"/>
      <c r="C629" s="27" t="s">
        <v>15</v>
      </c>
      <c r="D629" s="135"/>
      <c r="E629" s="135"/>
      <c r="F629" s="135"/>
      <c r="G629" s="23"/>
      <c r="H629" s="135"/>
      <c r="I629" s="135"/>
      <c r="J629" s="135"/>
      <c r="K629" s="23"/>
      <c r="L629" s="135"/>
      <c r="M629" s="135"/>
      <c r="N629" s="135"/>
      <c r="O629" s="23"/>
      <c r="P629" s="19">
        <f t="shared" si="154"/>
        <v>0</v>
      </c>
      <c r="R629" s="5"/>
    </row>
    <row r="630" spans="1:18" s="2" customFormat="1" ht="11.25" customHeight="1" x14ac:dyDescent="0.2">
      <c r="A630" s="52"/>
      <c r="B630" s="32"/>
      <c r="C630" s="27" t="s">
        <v>19</v>
      </c>
      <c r="D630" s="135">
        <f t="shared" si="153"/>
        <v>63080</v>
      </c>
      <c r="E630" s="135">
        <v>63080</v>
      </c>
      <c r="F630" s="135">
        <v>62161.53</v>
      </c>
      <c r="G630" s="23">
        <f t="shared" si="151"/>
        <v>98.543960050729225</v>
      </c>
      <c r="H630" s="135">
        <v>63080</v>
      </c>
      <c r="I630" s="135">
        <f t="shared" si="149"/>
        <v>63080</v>
      </c>
      <c r="J630" s="135">
        <f t="shared" si="149"/>
        <v>62161.53</v>
      </c>
      <c r="K630" s="23">
        <f t="shared" si="155"/>
        <v>98.543960050729225</v>
      </c>
      <c r="L630" s="135"/>
      <c r="M630" s="135"/>
      <c r="N630" s="135"/>
      <c r="O630" s="23"/>
      <c r="P630" s="19">
        <f t="shared" si="154"/>
        <v>0</v>
      </c>
      <c r="R630" s="5"/>
    </row>
    <row r="631" spans="1:18" s="2" customFormat="1" ht="15.75" customHeight="1" x14ac:dyDescent="0.2">
      <c r="A631" s="126"/>
      <c r="B631" s="48"/>
      <c r="C631" s="195" t="s">
        <v>18</v>
      </c>
      <c r="D631" s="140">
        <f t="shared" si="153"/>
        <v>79770</v>
      </c>
      <c r="E631" s="140">
        <v>79770</v>
      </c>
      <c r="F631" s="140">
        <v>75093.88</v>
      </c>
      <c r="G631" s="50">
        <f t="shared" si="151"/>
        <v>94.137996740629319</v>
      </c>
      <c r="H631" s="140">
        <v>79770</v>
      </c>
      <c r="I631" s="140">
        <f t="shared" si="149"/>
        <v>79770</v>
      </c>
      <c r="J631" s="140">
        <f t="shared" si="149"/>
        <v>75093.88</v>
      </c>
      <c r="K631" s="50">
        <f t="shared" si="155"/>
        <v>94.137996740629319</v>
      </c>
      <c r="L631" s="140"/>
      <c r="M631" s="140"/>
      <c r="N631" s="140"/>
      <c r="O631" s="50"/>
      <c r="P631" s="19">
        <f t="shared" si="154"/>
        <v>0</v>
      </c>
      <c r="R631" s="5"/>
    </row>
    <row r="632" spans="1:18" s="2" customFormat="1" ht="15" hidden="1" customHeight="1" x14ac:dyDescent="0.2">
      <c r="A632" s="126"/>
      <c r="B632" s="32"/>
      <c r="C632" s="196" t="s">
        <v>16</v>
      </c>
      <c r="D632" s="135">
        <f t="shared" si="153"/>
        <v>0</v>
      </c>
      <c r="E632" s="135"/>
      <c r="F632" s="135"/>
      <c r="G632" s="23" t="e">
        <f t="shared" si="151"/>
        <v>#DIV/0!</v>
      </c>
      <c r="H632" s="135"/>
      <c r="I632" s="135">
        <f t="shared" si="149"/>
        <v>0</v>
      </c>
      <c r="J632" s="135">
        <f t="shared" si="149"/>
        <v>0</v>
      </c>
      <c r="K632" s="23" t="e">
        <f t="shared" si="155"/>
        <v>#DIV/0!</v>
      </c>
      <c r="L632" s="135"/>
      <c r="M632" s="135"/>
      <c r="N632" s="135"/>
      <c r="O632" s="23"/>
      <c r="P632" s="19">
        <f t="shared" si="154"/>
        <v>0</v>
      </c>
      <c r="R632" s="5"/>
    </row>
    <row r="633" spans="1:18" s="2" customFormat="1" ht="15" hidden="1" customHeight="1" x14ac:dyDescent="0.2">
      <c r="A633" s="126"/>
      <c r="B633" s="32"/>
      <c r="C633" s="196" t="s">
        <v>17</v>
      </c>
      <c r="D633" s="135">
        <f t="shared" si="153"/>
        <v>0</v>
      </c>
      <c r="E633" s="135"/>
      <c r="F633" s="135"/>
      <c r="G633" s="23" t="e">
        <f t="shared" si="151"/>
        <v>#DIV/0!</v>
      </c>
      <c r="H633" s="135"/>
      <c r="I633" s="135">
        <f t="shared" si="149"/>
        <v>0</v>
      </c>
      <c r="J633" s="135">
        <f t="shared" si="149"/>
        <v>0</v>
      </c>
      <c r="K633" s="23" t="e">
        <f t="shared" si="155"/>
        <v>#DIV/0!</v>
      </c>
      <c r="L633" s="135"/>
      <c r="M633" s="135"/>
      <c r="N633" s="135"/>
      <c r="O633" s="23"/>
      <c r="P633" s="19">
        <f t="shared" si="154"/>
        <v>0</v>
      </c>
      <c r="R633" s="5"/>
    </row>
    <row r="634" spans="1:18" s="2" customFormat="1" ht="39" hidden="1" customHeight="1" x14ac:dyDescent="0.2">
      <c r="A634" s="126"/>
      <c r="B634" s="32"/>
      <c r="C634" s="197" t="s">
        <v>149</v>
      </c>
      <c r="D634" s="135">
        <f t="shared" si="153"/>
        <v>0</v>
      </c>
      <c r="E634" s="135"/>
      <c r="F634" s="135"/>
      <c r="G634" s="23" t="e">
        <f t="shared" si="151"/>
        <v>#DIV/0!</v>
      </c>
      <c r="H634" s="135"/>
      <c r="I634" s="135">
        <f t="shared" si="149"/>
        <v>0</v>
      </c>
      <c r="J634" s="135">
        <f t="shared" si="149"/>
        <v>0</v>
      </c>
      <c r="K634" s="23" t="e">
        <f t="shared" si="155"/>
        <v>#DIV/0!</v>
      </c>
      <c r="L634" s="135"/>
      <c r="M634" s="135"/>
      <c r="N634" s="135"/>
      <c r="O634" s="23"/>
      <c r="P634" s="19">
        <f t="shared" si="154"/>
        <v>0</v>
      </c>
      <c r="R634" s="5"/>
    </row>
    <row r="635" spans="1:18" s="2" customFormat="1" ht="15" hidden="1" customHeight="1" x14ac:dyDescent="0.2">
      <c r="A635" s="126"/>
      <c r="B635" s="32"/>
      <c r="C635" s="111" t="s">
        <v>111</v>
      </c>
      <c r="D635" s="135">
        <f t="shared" si="153"/>
        <v>0</v>
      </c>
      <c r="E635" s="135">
        <f>SUM(E637)</f>
        <v>0</v>
      </c>
      <c r="F635" s="135">
        <f>SUM(F637)</f>
        <v>0</v>
      </c>
      <c r="G635" s="23" t="e">
        <f t="shared" si="151"/>
        <v>#DIV/0!</v>
      </c>
      <c r="H635" s="135">
        <f>SUM(H637)</f>
        <v>0</v>
      </c>
      <c r="I635" s="135">
        <f t="shared" si="149"/>
        <v>0</v>
      </c>
      <c r="J635" s="135">
        <f t="shared" si="149"/>
        <v>0</v>
      </c>
      <c r="K635" s="23" t="e">
        <f t="shared" si="155"/>
        <v>#DIV/0!</v>
      </c>
      <c r="L635" s="135">
        <f>SUM(L637)</f>
        <v>0</v>
      </c>
      <c r="M635" s="135">
        <f>SUM(M637)</f>
        <v>0</v>
      </c>
      <c r="N635" s="135">
        <f>SUM(N637)</f>
        <v>0</v>
      </c>
      <c r="O635" s="23"/>
      <c r="P635" s="19">
        <f t="shared" si="154"/>
        <v>0</v>
      </c>
      <c r="R635" s="5"/>
    </row>
    <row r="636" spans="1:18" s="2" customFormat="1" hidden="1" x14ac:dyDescent="0.2">
      <c r="A636" s="126"/>
      <c r="B636" s="32"/>
      <c r="C636" s="75" t="s">
        <v>22</v>
      </c>
      <c r="D636" s="135">
        <f t="shared" si="153"/>
        <v>0</v>
      </c>
      <c r="E636" s="135"/>
      <c r="F636" s="135"/>
      <c r="G636" s="23" t="e">
        <f t="shared" si="151"/>
        <v>#DIV/0!</v>
      </c>
      <c r="H636" s="135"/>
      <c r="I636" s="135">
        <f t="shared" si="149"/>
        <v>0</v>
      </c>
      <c r="J636" s="135">
        <f t="shared" si="149"/>
        <v>0</v>
      </c>
      <c r="K636" s="23" t="e">
        <f t="shared" si="155"/>
        <v>#DIV/0!</v>
      </c>
      <c r="L636" s="135"/>
      <c r="M636" s="135"/>
      <c r="N636" s="135"/>
      <c r="O636" s="23"/>
      <c r="P636" s="19">
        <f t="shared" si="154"/>
        <v>0</v>
      </c>
      <c r="R636" s="5"/>
    </row>
    <row r="637" spans="1:18" s="2" customFormat="1" ht="15" hidden="1" customHeight="1" x14ac:dyDescent="0.2">
      <c r="A637" s="126"/>
      <c r="B637" s="32"/>
      <c r="C637" s="196" t="s">
        <v>7</v>
      </c>
      <c r="D637" s="135">
        <f t="shared" si="153"/>
        <v>0</v>
      </c>
      <c r="E637" s="135"/>
      <c r="F637" s="135"/>
      <c r="G637" s="23" t="e">
        <f t="shared" si="151"/>
        <v>#DIV/0!</v>
      </c>
      <c r="H637" s="135"/>
      <c r="I637" s="135">
        <f t="shared" si="149"/>
        <v>0</v>
      </c>
      <c r="J637" s="135">
        <f t="shared" si="149"/>
        <v>0</v>
      </c>
      <c r="K637" s="23" t="e">
        <f t="shared" si="155"/>
        <v>#DIV/0!</v>
      </c>
      <c r="L637" s="135"/>
      <c r="M637" s="135"/>
      <c r="N637" s="135"/>
      <c r="O637" s="23"/>
      <c r="P637" s="19">
        <f t="shared" si="154"/>
        <v>0</v>
      </c>
      <c r="R637" s="5"/>
    </row>
    <row r="638" spans="1:18" s="2" customFormat="1" ht="24" hidden="1" customHeight="1" x14ac:dyDescent="0.2">
      <c r="A638" s="126"/>
      <c r="B638" s="32"/>
      <c r="C638" s="198" t="s">
        <v>15</v>
      </c>
      <c r="D638" s="135">
        <f t="shared" si="153"/>
        <v>0</v>
      </c>
      <c r="E638" s="135"/>
      <c r="F638" s="135"/>
      <c r="G638" s="23" t="e">
        <f t="shared" si="151"/>
        <v>#DIV/0!</v>
      </c>
      <c r="H638" s="135"/>
      <c r="I638" s="135">
        <f t="shared" si="149"/>
        <v>0</v>
      </c>
      <c r="J638" s="135">
        <f t="shared" si="149"/>
        <v>0</v>
      </c>
      <c r="K638" s="23" t="e">
        <f t="shared" si="155"/>
        <v>#DIV/0!</v>
      </c>
      <c r="L638" s="135"/>
      <c r="M638" s="135"/>
      <c r="N638" s="135"/>
      <c r="O638" s="23"/>
      <c r="P638" s="19">
        <f t="shared" si="154"/>
        <v>0</v>
      </c>
      <c r="R638" s="5"/>
    </row>
    <row r="639" spans="1:18" s="2" customFormat="1" ht="52.5" hidden="1" customHeight="1" x14ac:dyDescent="0.2">
      <c r="A639" s="126"/>
      <c r="B639" s="48"/>
      <c r="C639" s="53" t="s">
        <v>150</v>
      </c>
      <c r="D639" s="140">
        <f t="shared" si="153"/>
        <v>0</v>
      </c>
      <c r="E639" s="140"/>
      <c r="F639" s="140"/>
      <c r="G639" s="50" t="e">
        <f t="shared" si="151"/>
        <v>#DIV/0!</v>
      </c>
      <c r="H639" s="140"/>
      <c r="I639" s="140">
        <f t="shared" si="149"/>
        <v>0</v>
      </c>
      <c r="J639" s="140">
        <f t="shared" si="149"/>
        <v>0</v>
      </c>
      <c r="K639" s="50" t="e">
        <f t="shared" si="155"/>
        <v>#DIV/0!</v>
      </c>
      <c r="L639" s="140"/>
      <c r="M639" s="140"/>
      <c r="N639" s="140"/>
      <c r="O639" s="50"/>
      <c r="P639" s="29">
        <f t="shared" si="154"/>
        <v>0</v>
      </c>
      <c r="R639" s="5"/>
    </row>
    <row r="640" spans="1:18" s="17" customFormat="1" ht="17.25" hidden="1" customHeight="1" x14ac:dyDescent="0.3">
      <c r="A640" s="126"/>
      <c r="B640" s="32">
        <v>75107</v>
      </c>
      <c r="C640" s="91" t="s">
        <v>218</v>
      </c>
      <c r="D640" s="135"/>
      <c r="E640" s="135">
        <f>SUM(E641,E650)</f>
        <v>0</v>
      </c>
      <c r="F640" s="135">
        <f>SUM(F641,F650)</f>
        <v>0</v>
      </c>
      <c r="G640" s="23" t="e">
        <f t="shared" si="151"/>
        <v>#DIV/0!</v>
      </c>
      <c r="H640" s="135"/>
      <c r="I640" s="135">
        <f t="shared" si="149"/>
        <v>0</v>
      </c>
      <c r="J640" s="135">
        <f t="shared" si="149"/>
        <v>0</v>
      </c>
      <c r="K640" s="23" t="e">
        <f t="shared" si="155"/>
        <v>#DIV/0!</v>
      </c>
      <c r="L640" s="135"/>
      <c r="M640" s="135"/>
      <c r="N640" s="135"/>
      <c r="O640" s="23"/>
      <c r="P640" s="18">
        <f t="shared" si="154"/>
        <v>0</v>
      </c>
      <c r="R640" s="5"/>
    </row>
    <row r="641" spans="1:18" s="2" customFormat="1" ht="12.75" hidden="1" customHeight="1" x14ac:dyDescent="0.2">
      <c r="A641" s="52"/>
      <c r="B641" s="32"/>
      <c r="C641" s="41" t="s">
        <v>110</v>
      </c>
      <c r="D641" s="135"/>
      <c r="E641" s="135">
        <f>SUM(E643,E647,E648,E649)</f>
        <v>0</v>
      </c>
      <c r="F641" s="135">
        <f>SUM(F643,F647,F648,F649)</f>
        <v>0</v>
      </c>
      <c r="G641" s="23" t="e">
        <f t="shared" si="151"/>
        <v>#DIV/0!</v>
      </c>
      <c r="H641" s="135"/>
      <c r="I641" s="135">
        <f t="shared" si="149"/>
        <v>0</v>
      </c>
      <c r="J641" s="135">
        <f t="shared" si="149"/>
        <v>0</v>
      </c>
      <c r="K641" s="23" t="e">
        <f t="shared" si="155"/>
        <v>#DIV/0!</v>
      </c>
      <c r="L641" s="135"/>
      <c r="M641" s="135"/>
      <c r="N641" s="135"/>
      <c r="O641" s="23"/>
      <c r="P641" s="19">
        <f t="shared" si="154"/>
        <v>0</v>
      </c>
      <c r="R641" s="5"/>
    </row>
    <row r="642" spans="1:18" s="2" customFormat="1" hidden="1" x14ac:dyDescent="0.2">
      <c r="A642" s="52"/>
      <c r="B642" s="32"/>
      <c r="C642" s="27" t="s">
        <v>22</v>
      </c>
      <c r="D642" s="135"/>
      <c r="E642" s="135"/>
      <c r="F642" s="135"/>
      <c r="G642" s="23"/>
      <c r="H642" s="135"/>
      <c r="I642" s="135">
        <f t="shared" si="149"/>
        <v>0</v>
      </c>
      <c r="J642" s="135">
        <f t="shared" si="149"/>
        <v>0</v>
      </c>
      <c r="K642" s="23"/>
      <c r="L642" s="135"/>
      <c r="M642" s="135"/>
      <c r="N642" s="135"/>
      <c r="O642" s="23"/>
      <c r="P642" s="19">
        <f t="shared" si="154"/>
        <v>0</v>
      </c>
      <c r="R642" s="5"/>
    </row>
    <row r="643" spans="1:18" s="2" customFormat="1" ht="15" hidden="1" customHeight="1" x14ac:dyDescent="0.2">
      <c r="A643" s="52"/>
      <c r="B643" s="32"/>
      <c r="C643" s="22" t="s">
        <v>14</v>
      </c>
      <c r="D643" s="135"/>
      <c r="E643" s="135">
        <f>SUM(E645:E646)</f>
        <v>0</v>
      </c>
      <c r="F643" s="135">
        <f>SUM(F645:F646)</f>
        <v>0</v>
      </c>
      <c r="G643" s="23" t="e">
        <f t="shared" si="151"/>
        <v>#DIV/0!</v>
      </c>
      <c r="H643" s="135"/>
      <c r="I643" s="135">
        <f t="shared" si="149"/>
        <v>0</v>
      </c>
      <c r="J643" s="135">
        <f t="shared" si="149"/>
        <v>0</v>
      </c>
      <c r="K643" s="23" t="e">
        <f t="shared" si="155"/>
        <v>#DIV/0!</v>
      </c>
      <c r="L643" s="135"/>
      <c r="M643" s="135"/>
      <c r="N643" s="135"/>
      <c r="O643" s="23"/>
      <c r="P643" s="19">
        <f t="shared" si="154"/>
        <v>0</v>
      </c>
      <c r="R643" s="5"/>
    </row>
    <row r="644" spans="1:18" s="2" customFormat="1" hidden="1" x14ac:dyDescent="0.2">
      <c r="A644" s="52"/>
      <c r="B644" s="32"/>
      <c r="C644" s="27" t="s">
        <v>15</v>
      </c>
      <c r="D644" s="135"/>
      <c r="E644" s="135"/>
      <c r="F644" s="135"/>
      <c r="G644" s="23"/>
      <c r="H644" s="135"/>
      <c r="I644" s="135">
        <f t="shared" si="149"/>
        <v>0</v>
      </c>
      <c r="J644" s="135">
        <f t="shared" si="149"/>
        <v>0</v>
      </c>
      <c r="K644" s="23"/>
      <c r="L644" s="135"/>
      <c r="M644" s="135"/>
      <c r="N644" s="135"/>
      <c r="O644" s="23"/>
      <c r="P644" s="19">
        <f t="shared" si="154"/>
        <v>0</v>
      </c>
      <c r="R644" s="5"/>
    </row>
    <row r="645" spans="1:18" s="2" customFormat="1" ht="15" hidden="1" customHeight="1" x14ac:dyDescent="0.2">
      <c r="A645" s="52"/>
      <c r="B645" s="32"/>
      <c r="C645" s="27" t="s">
        <v>19</v>
      </c>
      <c r="D645" s="135"/>
      <c r="E645" s="135"/>
      <c r="F645" s="135"/>
      <c r="G645" s="23" t="e">
        <f t="shared" si="151"/>
        <v>#DIV/0!</v>
      </c>
      <c r="H645" s="135"/>
      <c r="I645" s="135">
        <f t="shared" si="149"/>
        <v>0</v>
      </c>
      <c r="J645" s="135">
        <f t="shared" si="149"/>
        <v>0</v>
      </c>
      <c r="K645" s="23" t="e">
        <f t="shared" si="155"/>
        <v>#DIV/0!</v>
      </c>
      <c r="L645" s="135"/>
      <c r="M645" s="135"/>
      <c r="N645" s="135"/>
      <c r="O645" s="23"/>
      <c r="P645" s="19">
        <f t="shared" si="154"/>
        <v>0</v>
      </c>
      <c r="R645" s="5"/>
    </row>
    <row r="646" spans="1:18" s="2" customFormat="1" ht="11.25" hidden="1" customHeight="1" x14ac:dyDescent="0.2">
      <c r="A646" s="52"/>
      <c r="B646" s="48"/>
      <c r="C646" s="122" t="s">
        <v>18</v>
      </c>
      <c r="D646" s="140"/>
      <c r="E646" s="140"/>
      <c r="F646" s="140"/>
      <c r="G646" s="50" t="e">
        <f t="shared" si="151"/>
        <v>#DIV/0!</v>
      </c>
      <c r="H646" s="140"/>
      <c r="I646" s="140">
        <f t="shared" si="149"/>
        <v>0</v>
      </c>
      <c r="J646" s="140">
        <f t="shared" si="149"/>
        <v>0</v>
      </c>
      <c r="K646" s="50" t="e">
        <f t="shared" si="155"/>
        <v>#DIV/0!</v>
      </c>
      <c r="L646" s="140"/>
      <c r="M646" s="140"/>
      <c r="N646" s="140"/>
      <c r="O646" s="50"/>
      <c r="P646" s="19">
        <f t="shared" si="154"/>
        <v>0</v>
      </c>
      <c r="R646" s="5"/>
    </row>
    <row r="647" spans="1:18" s="2" customFormat="1" ht="15" hidden="1" customHeight="1" x14ac:dyDescent="0.2">
      <c r="A647" s="52"/>
      <c r="B647" s="32"/>
      <c r="C647" s="22" t="s">
        <v>16</v>
      </c>
      <c r="D647" s="135"/>
      <c r="E647" s="135"/>
      <c r="F647" s="135"/>
      <c r="G647" s="23" t="e">
        <f t="shared" si="151"/>
        <v>#DIV/0!</v>
      </c>
      <c r="H647" s="135"/>
      <c r="I647" s="135">
        <f t="shared" si="149"/>
        <v>0</v>
      </c>
      <c r="J647" s="135">
        <f t="shared" si="149"/>
        <v>0</v>
      </c>
      <c r="K647" s="23" t="e">
        <f t="shared" si="155"/>
        <v>#DIV/0!</v>
      </c>
      <c r="L647" s="135"/>
      <c r="M647" s="135"/>
      <c r="N647" s="135"/>
      <c r="O647" s="23"/>
      <c r="P647" s="19">
        <f t="shared" si="154"/>
        <v>0</v>
      </c>
      <c r="R647" s="5"/>
    </row>
    <row r="648" spans="1:18" s="2" customFormat="1" ht="16.5" hidden="1" customHeight="1" x14ac:dyDescent="0.2">
      <c r="A648" s="52"/>
      <c r="B648" s="48"/>
      <c r="C648" s="49" t="s">
        <v>17</v>
      </c>
      <c r="D648" s="140"/>
      <c r="E648" s="140"/>
      <c r="F648" s="140"/>
      <c r="G648" s="50" t="e">
        <f t="shared" si="151"/>
        <v>#DIV/0!</v>
      </c>
      <c r="H648" s="140"/>
      <c r="I648" s="140">
        <f t="shared" si="149"/>
        <v>0</v>
      </c>
      <c r="J648" s="140">
        <f t="shared" si="149"/>
        <v>0</v>
      </c>
      <c r="K648" s="50" t="e">
        <f t="shared" si="155"/>
        <v>#DIV/0!</v>
      </c>
      <c r="L648" s="140"/>
      <c r="M648" s="140"/>
      <c r="N648" s="140"/>
      <c r="O648" s="50"/>
      <c r="P648" s="29">
        <f t="shared" si="154"/>
        <v>0</v>
      </c>
      <c r="R648" s="5"/>
    </row>
    <row r="649" spans="1:18" s="2" customFormat="1" ht="39" hidden="1" customHeight="1" x14ac:dyDescent="0.2">
      <c r="A649" s="52"/>
      <c r="B649" s="32"/>
      <c r="C649" s="24" t="s">
        <v>149</v>
      </c>
      <c r="D649" s="135">
        <f t="shared" si="153"/>
        <v>0</v>
      </c>
      <c r="E649" s="135"/>
      <c r="F649" s="135"/>
      <c r="G649" s="23" t="e">
        <f t="shared" si="151"/>
        <v>#DIV/0!</v>
      </c>
      <c r="H649" s="135"/>
      <c r="I649" s="135">
        <f t="shared" si="149"/>
        <v>0</v>
      </c>
      <c r="J649" s="135">
        <f t="shared" si="149"/>
        <v>0</v>
      </c>
      <c r="K649" s="23" t="e">
        <f t="shared" si="155"/>
        <v>#DIV/0!</v>
      </c>
      <c r="L649" s="135"/>
      <c r="M649" s="135"/>
      <c r="N649" s="135"/>
      <c r="O649" s="23" t="e">
        <f t="shared" ref="O649:O750" si="156">N649/M649*100</f>
        <v>#DIV/0!</v>
      </c>
      <c r="P649" s="19">
        <f t="shared" si="154"/>
        <v>0</v>
      </c>
      <c r="R649" s="5"/>
    </row>
    <row r="650" spans="1:18" s="2" customFormat="1" ht="15" hidden="1" customHeight="1" x14ac:dyDescent="0.2">
      <c r="A650" s="52"/>
      <c r="B650" s="32"/>
      <c r="C650" s="25" t="s">
        <v>111</v>
      </c>
      <c r="D650" s="135">
        <f t="shared" si="153"/>
        <v>0</v>
      </c>
      <c r="E650" s="135">
        <f>SUM(E652)</f>
        <v>0</v>
      </c>
      <c r="F650" s="135">
        <f>SUM(F652)</f>
        <v>0</v>
      </c>
      <c r="G650" s="23" t="e">
        <f t="shared" si="151"/>
        <v>#DIV/0!</v>
      </c>
      <c r="H650" s="135">
        <f>SUM(H652)</f>
        <v>0</v>
      </c>
      <c r="I650" s="135">
        <f t="shared" si="149"/>
        <v>0</v>
      </c>
      <c r="J650" s="135">
        <f t="shared" si="149"/>
        <v>0</v>
      </c>
      <c r="K650" s="23" t="e">
        <f t="shared" si="155"/>
        <v>#DIV/0!</v>
      </c>
      <c r="L650" s="135"/>
      <c r="M650" s="135"/>
      <c r="N650" s="135"/>
      <c r="O650" s="23" t="e">
        <f t="shared" si="156"/>
        <v>#DIV/0!</v>
      </c>
      <c r="P650" s="19">
        <f t="shared" si="154"/>
        <v>0</v>
      </c>
      <c r="R650" s="5"/>
    </row>
    <row r="651" spans="1:18" s="2" customFormat="1" hidden="1" x14ac:dyDescent="0.2">
      <c r="A651" s="52"/>
      <c r="B651" s="32"/>
      <c r="C651" s="26" t="s">
        <v>22</v>
      </c>
      <c r="D651" s="135">
        <f t="shared" si="153"/>
        <v>0</v>
      </c>
      <c r="E651" s="135"/>
      <c r="F651" s="135"/>
      <c r="G651" s="23" t="e">
        <f t="shared" si="151"/>
        <v>#DIV/0!</v>
      </c>
      <c r="H651" s="135"/>
      <c r="I651" s="135">
        <f t="shared" si="149"/>
        <v>0</v>
      </c>
      <c r="J651" s="135">
        <f t="shared" si="149"/>
        <v>0</v>
      </c>
      <c r="K651" s="23" t="e">
        <f t="shared" si="155"/>
        <v>#DIV/0!</v>
      </c>
      <c r="L651" s="135"/>
      <c r="M651" s="135"/>
      <c r="N651" s="135"/>
      <c r="O651" s="23" t="e">
        <f t="shared" si="156"/>
        <v>#DIV/0!</v>
      </c>
      <c r="P651" s="19">
        <f t="shared" si="154"/>
        <v>0</v>
      </c>
      <c r="R651" s="5"/>
    </row>
    <row r="652" spans="1:18" s="2" customFormat="1" ht="15" hidden="1" customHeight="1" x14ac:dyDescent="0.2">
      <c r="A652" s="52"/>
      <c r="B652" s="32"/>
      <c r="C652" s="22" t="s">
        <v>7</v>
      </c>
      <c r="D652" s="135">
        <f t="shared" si="153"/>
        <v>0</v>
      </c>
      <c r="E652" s="135"/>
      <c r="F652" s="135"/>
      <c r="G652" s="23" t="e">
        <f t="shared" si="151"/>
        <v>#DIV/0!</v>
      </c>
      <c r="H652" s="135"/>
      <c r="I652" s="135">
        <f t="shared" si="149"/>
        <v>0</v>
      </c>
      <c r="J652" s="135">
        <f t="shared" si="149"/>
        <v>0</v>
      </c>
      <c r="K652" s="23" t="e">
        <f t="shared" si="155"/>
        <v>#DIV/0!</v>
      </c>
      <c r="L652" s="135"/>
      <c r="M652" s="135"/>
      <c r="N652" s="135"/>
      <c r="O652" s="23" t="e">
        <f t="shared" si="156"/>
        <v>#DIV/0!</v>
      </c>
      <c r="P652" s="19">
        <f t="shared" si="154"/>
        <v>0</v>
      </c>
      <c r="R652" s="5"/>
    </row>
    <row r="653" spans="1:18" s="2" customFormat="1" hidden="1" x14ac:dyDescent="0.2">
      <c r="A653" s="52"/>
      <c r="B653" s="32"/>
      <c r="C653" s="27" t="s">
        <v>15</v>
      </c>
      <c r="D653" s="135">
        <f t="shared" si="153"/>
        <v>0</v>
      </c>
      <c r="E653" s="135"/>
      <c r="F653" s="135"/>
      <c r="G653" s="23" t="e">
        <f t="shared" si="151"/>
        <v>#DIV/0!</v>
      </c>
      <c r="H653" s="135"/>
      <c r="I653" s="135">
        <f t="shared" si="149"/>
        <v>0</v>
      </c>
      <c r="J653" s="135">
        <f t="shared" si="149"/>
        <v>0</v>
      </c>
      <c r="K653" s="23" t="e">
        <f t="shared" si="155"/>
        <v>#DIV/0!</v>
      </c>
      <c r="L653" s="135"/>
      <c r="M653" s="135"/>
      <c r="N653" s="135"/>
      <c r="O653" s="23" t="e">
        <f t="shared" si="156"/>
        <v>#DIV/0!</v>
      </c>
      <c r="P653" s="19">
        <f t="shared" si="154"/>
        <v>0</v>
      </c>
      <c r="R653" s="5"/>
    </row>
    <row r="654" spans="1:18" s="2" customFormat="1" ht="39" hidden="1" customHeight="1" x14ac:dyDescent="0.2">
      <c r="A654" s="52"/>
      <c r="B654" s="48"/>
      <c r="C654" s="53" t="s">
        <v>150</v>
      </c>
      <c r="D654" s="140">
        <f t="shared" si="153"/>
        <v>0</v>
      </c>
      <c r="E654" s="140"/>
      <c r="F654" s="140"/>
      <c r="G654" s="50" t="e">
        <f t="shared" si="151"/>
        <v>#DIV/0!</v>
      </c>
      <c r="H654" s="140"/>
      <c r="I654" s="140">
        <f t="shared" si="149"/>
        <v>0</v>
      </c>
      <c r="J654" s="140">
        <f t="shared" si="149"/>
        <v>0</v>
      </c>
      <c r="K654" s="50" t="e">
        <f t="shared" si="155"/>
        <v>#DIV/0!</v>
      </c>
      <c r="L654" s="140"/>
      <c r="M654" s="140"/>
      <c r="N654" s="140"/>
      <c r="O654" s="50" t="e">
        <f t="shared" si="156"/>
        <v>#DIV/0!</v>
      </c>
      <c r="P654" s="29">
        <f t="shared" si="154"/>
        <v>0</v>
      </c>
      <c r="R654" s="5"/>
    </row>
    <row r="655" spans="1:18" s="17" customFormat="1" ht="18" customHeight="1" x14ac:dyDescent="0.3">
      <c r="A655" s="52"/>
      <c r="B655" s="32">
        <v>75108</v>
      </c>
      <c r="C655" s="91" t="s">
        <v>192</v>
      </c>
      <c r="D655" s="135"/>
      <c r="E655" s="135">
        <f>SUM(E656,E665)</f>
        <v>4130921</v>
      </c>
      <c r="F655" s="135">
        <f>SUM(F656,F665)</f>
        <v>4075291.06</v>
      </c>
      <c r="G655" s="23">
        <f>F655/E655*100</f>
        <v>98.653328398194986</v>
      </c>
      <c r="H655" s="135"/>
      <c r="I655" s="135">
        <f t="shared" si="149"/>
        <v>4130921</v>
      </c>
      <c r="J655" s="135">
        <f t="shared" si="149"/>
        <v>4075291.06</v>
      </c>
      <c r="K655" s="23">
        <f>J655/I655*100</f>
        <v>98.653328398194986</v>
      </c>
      <c r="L655" s="135"/>
      <c r="M655" s="135"/>
      <c r="N655" s="135"/>
      <c r="O655" s="23"/>
      <c r="P655" s="18">
        <f t="shared" si="154"/>
        <v>4130921</v>
      </c>
      <c r="R655" s="5"/>
    </row>
    <row r="656" spans="1:18" s="2" customFormat="1" ht="12.75" customHeight="1" x14ac:dyDescent="0.2">
      <c r="A656" s="52"/>
      <c r="B656" s="32"/>
      <c r="C656" s="41" t="s">
        <v>110</v>
      </c>
      <c r="D656" s="135"/>
      <c r="E656" s="135">
        <f>SUM(E658,E662,E663,E664)</f>
        <v>4130921</v>
      </c>
      <c r="F656" s="135">
        <f>SUM(F658,F662,F663,F664)</f>
        <v>4075291.06</v>
      </c>
      <c r="G656" s="23">
        <f>F656/E656*100</f>
        <v>98.653328398194986</v>
      </c>
      <c r="H656" s="135"/>
      <c r="I656" s="135">
        <f t="shared" si="149"/>
        <v>4130921</v>
      </c>
      <c r="J656" s="135">
        <f t="shared" si="149"/>
        <v>4075291.06</v>
      </c>
      <c r="K656" s="23">
        <f>J656/I656*100</f>
        <v>98.653328398194986</v>
      </c>
      <c r="L656" s="135"/>
      <c r="M656" s="135"/>
      <c r="N656" s="135"/>
      <c r="O656" s="23"/>
      <c r="P656" s="19">
        <f t="shared" si="154"/>
        <v>4130921</v>
      </c>
      <c r="R656" s="5"/>
    </row>
    <row r="657" spans="1:18" s="2" customFormat="1" x14ac:dyDescent="0.2">
      <c r="A657" s="52"/>
      <c r="B657" s="32"/>
      <c r="C657" s="27" t="s">
        <v>22</v>
      </c>
      <c r="D657" s="135"/>
      <c r="E657" s="135"/>
      <c r="F657" s="135"/>
      <c r="G657" s="23"/>
      <c r="H657" s="135"/>
      <c r="I657" s="135"/>
      <c r="J657" s="135"/>
      <c r="K657" s="23"/>
      <c r="L657" s="135"/>
      <c r="M657" s="135"/>
      <c r="N657" s="135"/>
      <c r="O657" s="23"/>
      <c r="P657" s="19">
        <f t="shared" si="154"/>
        <v>0</v>
      </c>
      <c r="R657" s="5"/>
    </row>
    <row r="658" spans="1:18" s="2" customFormat="1" ht="15" customHeight="1" x14ac:dyDescent="0.2">
      <c r="A658" s="52"/>
      <c r="B658" s="32"/>
      <c r="C658" s="22" t="s">
        <v>14</v>
      </c>
      <c r="D658" s="135"/>
      <c r="E658" s="135">
        <f>SUM(E660:E661)</f>
        <v>1429721</v>
      </c>
      <c r="F658" s="135">
        <f>SUM(F660:F661)</f>
        <v>1419691.06</v>
      </c>
      <c r="G658" s="23">
        <f>F658/E658*100</f>
        <v>99.298468722219241</v>
      </c>
      <c r="H658" s="135"/>
      <c r="I658" s="135">
        <f t="shared" si="149"/>
        <v>1429721</v>
      </c>
      <c r="J658" s="135">
        <f t="shared" si="149"/>
        <v>1419691.06</v>
      </c>
      <c r="K658" s="23">
        <f>J658/I658*100</f>
        <v>99.298468722219241</v>
      </c>
      <c r="L658" s="135"/>
      <c r="M658" s="135"/>
      <c r="N658" s="135"/>
      <c r="O658" s="23"/>
      <c r="P658" s="19">
        <f t="shared" si="154"/>
        <v>1429721</v>
      </c>
      <c r="R658" s="5"/>
    </row>
    <row r="659" spans="1:18" s="2" customFormat="1" ht="12.95" customHeight="1" x14ac:dyDescent="0.2">
      <c r="A659" s="52"/>
      <c r="B659" s="32"/>
      <c r="C659" s="27" t="s">
        <v>15</v>
      </c>
      <c r="D659" s="135"/>
      <c r="E659" s="135"/>
      <c r="F659" s="135"/>
      <c r="G659" s="23"/>
      <c r="H659" s="135"/>
      <c r="I659" s="135"/>
      <c r="J659" s="135"/>
      <c r="K659" s="23"/>
      <c r="L659" s="135"/>
      <c r="M659" s="135"/>
      <c r="N659" s="135"/>
      <c r="O659" s="23"/>
      <c r="P659" s="19">
        <f t="shared" si="154"/>
        <v>0</v>
      </c>
      <c r="R659" s="5"/>
    </row>
    <row r="660" spans="1:18" s="2" customFormat="1" ht="12.95" customHeight="1" x14ac:dyDescent="0.2">
      <c r="A660" s="52"/>
      <c r="B660" s="32"/>
      <c r="C660" s="27" t="s">
        <v>19</v>
      </c>
      <c r="D660" s="135"/>
      <c r="E660" s="135">
        <v>1025265</v>
      </c>
      <c r="F660" s="135">
        <v>1020601.94</v>
      </c>
      <c r="G660" s="23">
        <f t="shared" ref="G660:G669" si="157">F660/E660*100</f>
        <v>99.545184903415205</v>
      </c>
      <c r="H660" s="135"/>
      <c r="I660" s="135">
        <f t="shared" si="149"/>
        <v>1025265</v>
      </c>
      <c r="J660" s="135">
        <f t="shared" si="149"/>
        <v>1020601.94</v>
      </c>
      <c r="K660" s="23">
        <f t="shared" ref="K660:K669" si="158">J660/I660*100</f>
        <v>99.545184903415205</v>
      </c>
      <c r="L660" s="135"/>
      <c r="M660" s="135"/>
      <c r="N660" s="135"/>
      <c r="O660" s="23"/>
      <c r="P660" s="19">
        <f t="shared" si="154"/>
        <v>1025265</v>
      </c>
      <c r="R660" s="5"/>
    </row>
    <row r="661" spans="1:18" s="2" customFormat="1" ht="12.95" customHeight="1" x14ac:dyDescent="0.2">
      <c r="A661" s="52"/>
      <c r="B661" s="32"/>
      <c r="C661" s="27" t="s">
        <v>18</v>
      </c>
      <c r="D661" s="135"/>
      <c r="E661" s="135">
        <v>404456</v>
      </c>
      <c r="F661" s="135">
        <v>399089.12</v>
      </c>
      <c r="G661" s="23">
        <f t="shared" si="157"/>
        <v>98.673062088335939</v>
      </c>
      <c r="H661" s="135"/>
      <c r="I661" s="135">
        <f t="shared" si="149"/>
        <v>404456</v>
      </c>
      <c r="J661" s="135">
        <f t="shared" si="149"/>
        <v>399089.12</v>
      </c>
      <c r="K661" s="23">
        <f t="shared" si="158"/>
        <v>98.673062088335939</v>
      </c>
      <c r="L661" s="135"/>
      <c r="M661" s="135"/>
      <c r="N661" s="135"/>
      <c r="O661" s="23"/>
      <c r="P661" s="19">
        <f t="shared" si="154"/>
        <v>404456</v>
      </c>
      <c r="R661" s="5"/>
    </row>
    <row r="662" spans="1:18" s="2" customFormat="1" ht="15" hidden="1" customHeight="1" x14ac:dyDescent="0.2">
      <c r="A662" s="52"/>
      <c r="B662" s="32"/>
      <c r="C662" s="22" t="s">
        <v>16</v>
      </c>
      <c r="D662" s="135">
        <f t="shared" si="153"/>
        <v>0</v>
      </c>
      <c r="E662" s="135"/>
      <c r="F662" s="135"/>
      <c r="G662" s="23" t="e">
        <f t="shared" si="157"/>
        <v>#DIV/0!</v>
      </c>
      <c r="H662" s="135"/>
      <c r="I662" s="135">
        <f t="shared" si="149"/>
        <v>0</v>
      </c>
      <c r="J662" s="135">
        <f t="shared" si="149"/>
        <v>0</v>
      </c>
      <c r="K662" s="23" t="e">
        <f t="shared" si="158"/>
        <v>#DIV/0!</v>
      </c>
      <c r="L662" s="135"/>
      <c r="M662" s="135"/>
      <c r="N662" s="135"/>
      <c r="O662" s="23"/>
      <c r="P662" s="19">
        <f t="shared" si="154"/>
        <v>0</v>
      </c>
      <c r="R662" s="5"/>
    </row>
    <row r="663" spans="1:18" s="2" customFormat="1" ht="15" customHeight="1" x14ac:dyDescent="0.2">
      <c r="A663" s="52"/>
      <c r="B663" s="48"/>
      <c r="C663" s="49" t="s">
        <v>17</v>
      </c>
      <c r="D663" s="140"/>
      <c r="E663" s="140">
        <v>2701200</v>
      </c>
      <c r="F663" s="140">
        <v>2655600</v>
      </c>
      <c r="G663" s="50">
        <f t="shared" si="157"/>
        <v>98.31186139493559</v>
      </c>
      <c r="H663" s="140"/>
      <c r="I663" s="140">
        <f t="shared" si="149"/>
        <v>2701200</v>
      </c>
      <c r="J663" s="140">
        <f t="shared" si="149"/>
        <v>2655600</v>
      </c>
      <c r="K663" s="50">
        <f t="shared" si="158"/>
        <v>98.31186139493559</v>
      </c>
      <c r="L663" s="140"/>
      <c r="M663" s="140"/>
      <c r="N663" s="140"/>
      <c r="O663" s="50"/>
      <c r="P663" s="29">
        <f t="shared" si="154"/>
        <v>2701200</v>
      </c>
      <c r="R663" s="5"/>
    </row>
    <row r="664" spans="1:18" s="2" customFormat="1" ht="39" hidden="1" customHeight="1" x14ac:dyDescent="0.2">
      <c r="A664" s="52"/>
      <c r="B664" s="32"/>
      <c r="C664" s="24" t="s">
        <v>149</v>
      </c>
      <c r="D664" s="135">
        <f t="shared" ref="D664:D742" si="159">H664+L664</f>
        <v>0</v>
      </c>
      <c r="E664" s="135"/>
      <c r="F664" s="135"/>
      <c r="G664" s="23" t="e">
        <f t="shared" si="157"/>
        <v>#DIV/0!</v>
      </c>
      <c r="H664" s="135"/>
      <c r="I664" s="135">
        <f t="shared" si="149"/>
        <v>0</v>
      </c>
      <c r="J664" s="135">
        <f t="shared" si="149"/>
        <v>0</v>
      </c>
      <c r="K664" s="23" t="e">
        <f t="shared" si="158"/>
        <v>#DIV/0!</v>
      </c>
      <c r="L664" s="135"/>
      <c r="M664" s="135"/>
      <c r="N664" s="135"/>
      <c r="O664" s="23" t="e">
        <f t="shared" ref="O664:O669" si="160">N664/M664*100</f>
        <v>#DIV/0!</v>
      </c>
      <c r="P664" s="19">
        <f t="shared" si="154"/>
        <v>0</v>
      </c>
      <c r="R664" s="5"/>
    </row>
    <row r="665" spans="1:18" s="2" customFormat="1" ht="15" hidden="1" customHeight="1" x14ac:dyDescent="0.2">
      <c r="A665" s="52"/>
      <c r="B665" s="32"/>
      <c r="C665" s="25" t="s">
        <v>111</v>
      </c>
      <c r="D665" s="135">
        <f t="shared" si="159"/>
        <v>0</v>
      </c>
      <c r="E665" s="135">
        <f>SUM(E667)</f>
        <v>0</v>
      </c>
      <c r="F665" s="135">
        <f>SUM(F667)</f>
        <v>0</v>
      </c>
      <c r="G665" s="23" t="e">
        <f t="shared" si="157"/>
        <v>#DIV/0!</v>
      </c>
      <c r="H665" s="135">
        <f>SUM(H667)</f>
        <v>0</v>
      </c>
      <c r="I665" s="135">
        <f t="shared" si="149"/>
        <v>0</v>
      </c>
      <c r="J665" s="135">
        <f t="shared" si="149"/>
        <v>0</v>
      </c>
      <c r="K665" s="23" t="e">
        <f t="shared" si="158"/>
        <v>#DIV/0!</v>
      </c>
      <c r="L665" s="135"/>
      <c r="M665" s="135"/>
      <c r="N665" s="135"/>
      <c r="O665" s="23" t="e">
        <f t="shared" si="160"/>
        <v>#DIV/0!</v>
      </c>
      <c r="P665" s="19">
        <f t="shared" si="154"/>
        <v>0</v>
      </c>
      <c r="R665" s="5"/>
    </row>
    <row r="666" spans="1:18" s="2" customFormat="1" hidden="1" x14ac:dyDescent="0.2">
      <c r="A666" s="52"/>
      <c r="B666" s="32"/>
      <c r="C666" s="26" t="s">
        <v>22</v>
      </c>
      <c r="D666" s="135">
        <f t="shared" si="159"/>
        <v>0</v>
      </c>
      <c r="E666" s="135"/>
      <c r="F666" s="135"/>
      <c r="G666" s="23" t="e">
        <f t="shared" si="157"/>
        <v>#DIV/0!</v>
      </c>
      <c r="H666" s="135"/>
      <c r="I666" s="135">
        <f t="shared" ref="I666:J729" si="161">E666-M666</f>
        <v>0</v>
      </c>
      <c r="J666" s="135">
        <f t="shared" si="161"/>
        <v>0</v>
      </c>
      <c r="K666" s="23" t="e">
        <f t="shared" si="158"/>
        <v>#DIV/0!</v>
      </c>
      <c r="L666" s="135"/>
      <c r="M666" s="135"/>
      <c r="N666" s="135"/>
      <c r="O666" s="23" t="e">
        <f t="shared" si="160"/>
        <v>#DIV/0!</v>
      </c>
      <c r="P666" s="19">
        <f t="shared" si="154"/>
        <v>0</v>
      </c>
      <c r="R666" s="5"/>
    </row>
    <row r="667" spans="1:18" s="2" customFormat="1" ht="15" hidden="1" customHeight="1" x14ac:dyDescent="0.2">
      <c r="A667" s="52"/>
      <c r="B667" s="32"/>
      <c r="C667" s="22" t="s">
        <v>7</v>
      </c>
      <c r="D667" s="135">
        <f t="shared" si="159"/>
        <v>0</v>
      </c>
      <c r="E667" s="135"/>
      <c r="F667" s="135"/>
      <c r="G667" s="23" t="e">
        <f t="shared" si="157"/>
        <v>#DIV/0!</v>
      </c>
      <c r="H667" s="135"/>
      <c r="I667" s="135">
        <f t="shared" si="161"/>
        <v>0</v>
      </c>
      <c r="J667" s="135">
        <f t="shared" si="161"/>
        <v>0</v>
      </c>
      <c r="K667" s="23" t="e">
        <f t="shared" si="158"/>
        <v>#DIV/0!</v>
      </c>
      <c r="L667" s="135"/>
      <c r="M667" s="135"/>
      <c r="N667" s="135"/>
      <c r="O667" s="23" t="e">
        <f t="shared" si="160"/>
        <v>#DIV/0!</v>
      </c>
      <c r="P667" s="19">
        <f t="shared" si="154"/>
        <v>0</v>
      </c>
      <c r="R667" s="5"/>
    </row>
    <row r="668" spans="1:18" s="2" customFormat="1" hidden="1" x14ac:dyDescent="0.2">
      <c r="A668" s="52"/>
      <c r="B668" s="32"/>
      <c r="C668" s="27" t="s">
        <v>15</v>
      </c>
      <c r="D668" s="135">
        <f t="shared" si="159"/>
        <v>0</v>
      </c>
      <c r="E668" s="135"/>
      <c r="F668" s="135"/>
      <c r="G668" s="23" t="e">
        <f t="shared" si="157"/>
        <v>#DIV/0!</v>
      </c>
      <c r="H668" s="135"/>
      <c r="I668" s="135">
        <f t="shared" si="161"/>
        <v>0</v>
      </c>
      <c r="J668" s="135">
        <f t="shared" si="161"/>
        <v>0</v>
      </c>
      <c r="K668" s="23" t="e">
        <f t="shared" si="158"/>
        <v>#DIV/0!</v>
      </c>
      <c r="L668" s="135"/>
      <c r="M668" s="135"/>
      <c r="N668" s="135"/>
      <c r="O668" s="23" t="e">
        <f t="shared" si="160"/>
        <v>#DIV/0!</v>
      </c>
      <c r="P668" s="19">
        <f t="shared" si="154"/>
        <v>0</v>
      </c>
      <c r="R668" s="5"/>
    </row>
    <row r="669" spans="1:18" s="2" customFormat="1" ht="39" hidden="1" customHeight="1" x14ac:dyDescent="0.2">
      <c r="A669" s="104"/>
      <c r="B669" s="48"/>
      <c r="C669" s="53" t="s">
        <v>150</v>
      </c>
      <c r="D669" s="140">
        <f t="shared" si="159"/>
        <v>0</v>
      </c>
      <c r="E669" s="140"/>
      <c r="F669" s="140"/>
      <c r="G669" s="50" t="e">
        <f t="shared" si="157"/>
        <v>#DIV/0!</v>
      </c>
      <c r="H669" s="140"/>
      <c r="I669" s="140">
        <f t="shared" si="161"/>
        <v>0</v>
      </c>
      <c r="J669" s="140">
        <f t="shared" si="161"/>
        <v>0</v>
      </c>
      <c r="K669" s="50" t="e">
        <f t="shared" si="158"/>
        <v>#DIV/0!</v>
      </c>
      <c r="L669" s="140"/>
      <c r="M669" s="140"/>
      <c r="N669" s="140"/>
      <c r="O669" s="50" t="e">
        <f t="shared" si="160"/>
        <v>#DIV/0!</v>
      </c>
      <c r="P669" s="29">
        <f t="shared" si="154"/>
        <v>0</v>
      </c>
      <c r="R669" s="5"/>
    </row>
    <row r="670" spans="1:18" s="17" customFormat="1" ht="15.95" customHeight="1" x14ac:dyDescent="0.3">
      <c r="A670" s="52"/>
      <c r="B670" s="32">
        <v>75110</v>
      </c>
      <c r="C670" s="88" t="s">
        <v>241</v>
      </c>
      <c r="D670" s="135"/>
      <c r="E670" s="135">
        <f>SUM(E671,E680)</f>
        <v>24062</v>
      </c>
      <c r="F670" s="135">
        <f>SUM(F671,F680)</f>
        <v>23833.56</v>
      </c>
      <c r="G670" s="23">
        <f>F670/E670*100</f>
        <v>99.050619233646415</v>
      </c>
      <c r="H670" s="135"/>
      <c r="I670" s="135">
        <f t="shared" si="161"/>
        <v>24062</v>
      </c>
      <c r="J670" s="135">
        <f t="shared" si="161"/>
        <v>23833.56</v>
      </c>
      <c r="K670" s="23">
        <f>J670/I670*100</f>
        <v>99.050619233646415</v>
      </c>
      <c r="L670" s="135"/>
      <c r="M670" s="135"/>
      <c r="N670" s="135"/>
      <c r="O670" s="23"/>
      <c r="P670" s="18">
        <f t="shared" ref="P670:P684" si="162">E670-D670</f>
        <v>24062</v>
      </c>
      <c r="R670" s="5"/>
    </row>
    <row r="671" spans="1:18" s="2" customFormat="1" ht="15" customHeight="1" x14ac:dyDescent="0.2">
      <c r="A671" s="52"/>
      <c r="B671" s="32"/>
      <c r="C671" s="41" t="s">
        <v>110</v>
      </c>
      <c r="D671" s="135"/>
      <c r="E671" s="135">
        <f>SUM(E673,E677,E678,E679)</f>
        <v>24062</v>
      </c>
      <c r="F671" s="135">
        <f>SUM(F673,F677,F678,F679)</f>
        <v>23833.56</v>
      </c>
      <c r="G671" s="23">
        <f>F671/E671*100</f>
        <v>99.050619233646415</v>
      </c>
      <c r="H671" s="135"/>
      <c r="I671" s="135">
        <f t="shared" si="161"/>
        <v>24062</v>
      </c>
      <c r="J671" s="135">
        <f t="shared" si="161"/>
        <v>23833.56</v>
      </c>
      <c r="K671" s="23">
        <f>J671/I671*100</f>
        <v>99.050619233646415</v>
      </c>
      <c r="L671" s="135"/>
      <c r="M671" s="135"/>
      <c r="N671" s="135"/>
      <c r="O671" s="23"/>
      <c r="P671" s="19">
        <f t="shared" si="162"/>
        <v>24062</v>
      </c>
      <c r="R671" s="5"/>
    </row>
    <row r="672" spans="1:18" s="2" customFormat="1" x14ac:dyDescent="0.2">
      <c r="A672" s="52"/>
      <c r="B672" s="32"/>
      <c r="C672" s="27" t="s">
        <v>22</v>
      </c>
      <c r="D672" s="135"/>
      <c r="E672" s="135"/>
      <c r="F672" s="135"/>
      <c r="G672" s="23"/>
      <c r="H672" s="135"/>
      <c r="I672" s="135"/>
      <c r="J672" s="135"/>
      <c r="K672" s="23"/>
      <c r="L672" s="135"/>
      <c r="M672" s="135"/>
      <c r="N672" s="135"/>
      <c r="O672" s="23"/>
      <c r="P672" s="19">
        <f t="shared" si="162"/>
        <v>0</v>
      </c>
      <c r="R672" s="5"/>
    </row>
    <row r="673" spans="1:18" s="2" customFormat="1" ht="15" customHeight="1" x14ac:dyDescent="0.2">
      <c r="A673" s="52"/>
      <c r="B673" s="32"/>
      <c r="C673" s="22" t="s">
        <v>14</v>
      </c>
      <c r="D673" s="135"/>
      <c r="E673" s="135">
        <f>SUM(E675:E676)</f>
        <v>24062</v>
      </c>
      <c r="F673" s="135">
        <f>SUM(F675:F676)</f>
        <v>23833.56</v>
      </c>
      <c r="G673" s="23">
        <f>F673/E673*100</f>
        <v>99.050619233646415</v>
      </c>
      <c r="H673" s="135"/>
      <c r="I673" s="135">
        <f t="shared" si="161"/>
        <v>24062</v>
      </c>
      <c r="J673" s="135">
        <f t="shared" si="161"/>
        <v>23833.56</v>
      </c>
      <c r="K673" s="23">
        <f>J673/I673*100</f>
        <v>99.050619233646415</v>
      </c>
      <c r="L673" s="135"/>
      <c r="M673" s="135"/>
      <c r="N673" s="135"/>
      <c r="O673" s="23"/>
      <c r="P673" s="19">
        <f t="shared" si="162"/>
        <v>24062</v>
      </c>
      <c r="R673" s="5"/>
    </row>
    <row r="674" spans="1:18" s="2" customFormat="1" x14ac:dyDescent="0.2">
      <c r="A674" s="52"/>
      <c r="B674" s="32"/>
      <c r="C674" s="27" t="s">
        <v>15</v>
      </c>
      <c r="D674" s="135"/>
      <c r="E674" s="135"/>
      <c r="F674" s="135"/>
      <c r="G674" s="23"/>
      <c r="H674" s="135"/>
      <c r="I674" s="135"/>
      <c r="J674" s="135"/>
      <c r="K674" s="23"/>
      <c r="L674" s="135"/>
      <c r="M674" s="135"/>
      <c r="N674" s="135"/>
      <c r="O674" s="23"/>
      <c r="P674" s="19">
        <f t="shared" si="162"/>
        <v>0</v>
      </c>
      <c r="R674" s="5"/>
    </row>
    <row r="675" spans="1:18" s="2" customFormat="1" ht="15" hidden="1" customHeight="1" x14ac:dyDescent="0.2">
      <c r="A675" s="52"/>
      <c r="B675" s="32"/>
      <c r="C675" s="27" t="s">
        <v>19</v>
      </c>
      <c r="D675" s="135"/>
      <c r="E675" s="135"/>
      <c r="F675" s="135"/>
      <c r="G675" s="23" t="e">
        <f t="shared" ref="G675:G684" si="163">F675/E675*100</f>
        <v>#DIV/0!</v>
      </c>
      <c r="H675" s="135"/>
      <c r="I675" s="135">
        <f t="shared" si="161"/>
        <v>0</v>
      </c>
      <c r="J675" s="135">
        <f t="shared" si="161"/>
        <v>0</v>
      </c>
      <c r="K675" s="23" t="e">
        <f t="shared" ref="K675:K692" si="164">J675/I675*100</f>
        <v>#DIV/0!</v>
      </c>
      <c r="L675" s="135"/>
      <c r="M675" s="135"/>
      <c r="N675" s="135"/>
      <c r="O675" s="23"/>
      <c r="P675" s="19">
        <f t="shared" si="162"/>
        <v>0</v>
      </c>
      <c r="R675" s="5"/>
    </row>
    <row r="676" spans="1:18" s="2" customFormat="1" ht="14.25" customHeight="1" x14ac:dyDescent="0.2">
      <c r="A676" s="57"/>
      <c r="B676" s="36"/>
      <c r="C676" s="188" t="s">
        <v>18</v>
      </c>
      <c r="D676" s="136"/>
      <c r="E676" s="136">
        <v>24062</v>
      </c>
      <c r="F676" s="136">
        <v>23833.56</v>
      </c>
      <c r="G676" s="38">
        <f t="shared" si="163"/>
        <v>99.050619233646415</v>
      </c>
      <c r="H676" s="136"/>
      <c r="I676" s="136">
        <f t="shared" si="161"/>
        <v>24062</v>
      </c>
      <c r="J676" s="136">
        <f t="shared" si="161"/>
        <v>23833.56</v>
      </c>
      <c r="K676" s="38">
        <f t="shared" si="164"/>
        <v>99.050619233646415</v>
      </c>
      <c r="L676" s="136"/>
      <c r="M676" s="136"/>
      <c r="N676" s="136"/>
      <c r="O676" s="38"/>
      <c r="P676" s="19">
        <f t="shared" si="162"/>
        <v>24062</v>
      </c>
      <c r="R676" s="5"/>
    </row>
    <row r="677" spans="1:18" s="2" customFormat="1" ht="15" hidden="1" customHeight="1" x14ac:dyDescent="0.2">
      <c r="A677" s="52"/>
      <c r="B677" s="32"/>
      <c r="C677" s="22" t="s">
        <v>16</v>
      </c>
      <c r="D677" s="135"/>
      <c r="E677" s="135"/>
      <c r="F677" s="135"/>
      <c r="G677" s="23" t="e">
        <f t="shared" si="163"/>
        <v>#DIV/0!</v>
      </c>
      <c r="H677" s="135"/>
      <c r="I677" s="135">
        <f t="shared" si="161"/>
        <v>0</v>
      </c>
      <c r="J677" s="135">
        <f t="shared" si="161"/>
        <v>0</v>
      </c>
      <c r="K677" s="23" t="e">
        <f t="shared" si="164"/>
        <v>#DIV/0!</v>
      </c>
      <c r="L677" s="135"/>
      <c r="M677" s="135"/>
      <c r="N677" s="135"/>
      <c r="O677" s="23"/>
      <c r="P677" s="19">
        <f t="shared" si="162"/>
        <v>0</v>
      </c>
      <c r="R677" s="5"/>
    </row>
    <row r="678" spans="1:18" s="2" customFormat="1" ht="15" hidden="1" customHeight="1" x14ac:dyDescent="0.2">
      <c r="A678" s="57"/>
      <c r="B678" s="36"/>
      <c r="C678" s="37" t="s">
        <v>17</v>
      </c>
      <c r="D678" s="136"/>
      <c r="E678" s="136"/>
      <c r="F678" s="136"/>
      <c r="G678" s="38" t="e">
        <f t="shared" si="163"/>
        <v>#DIV/0!</v>
      </c>
      <c r="H678" s="136"/>
      <c r="I678" s="136">
        <f t="shared" si="161"/>
        <v>0</v>
      </c>
      <c r="J678" s="136">
        <f t="shared" si="161"/>
        <v>0</v>
      </c>
      <c r="K678" s="38" t="e">
        <f t="shared" si="164"/>
        <v>#DIV/0!</v>
      </c>
      <c r="L678" s="136"/>
      <c r="M678" s="136"/>
      <c r="N678" s="136"/>
      <c r="O678" s="38"/>
      <c r="P678" s="29">
        <f t="shared" si="162"/>
        <v>0</v>
      </c>
      <c r="R678" s="5"/>
    </row>
    <row r="679" spans="1:18" s="2" customFormat="1" ht="39" hidden="1" customHeight="1" x14ac:dyDescent="0.2">
      <c r="A679" s="52"/>
      <c r="B679" s="32"/>
      <c r="C679" s="24" t="s">
        <v>149</v>
      </c>
      <c r="D679" s="135">
        <f t="shared" si="159"/>
        <v>0</v>
      </c>
      <c r="E679" s="135"/>
      <c r="F679" s="135"/>
      <c r="G679" s="23" t="e">
        <f t="shared" si="163"/>
        <v>#DIV/0!</v>
      </c>
      <c r="H679" s="135"/>
      <c r="I679" s="135">
        <f t="shared" si="161"/>
        <v>0</v>
      </c>
      <c r="J679" s="135">
        <f t="shared" si="161"/>
        <v>0</v>
      </c>
      <c r="K679" s="23" t="e">
        <f t="shared" si="164"/>
        <v>#DIV/0!</v>
      </c>
      <c r="L679" s="135"/>
      <c r="M679" s="135"/>
      <c r="N679" s="135"/>
      <c r="O679" s="23" t="e">
        <f t="shared" ref="O679:O685" si="165">N679/M679*100</f>
        <v>#DIV/0!</v>
      </c>
      <c r="P679" s="19">
        <f t="shared" si="162"/>
        <v>0</v>
      </c>
      <c r="R679" s="5"/>
    </row>
    <row r="680" spans="1:18" s="2" customFormat="1" ht="15" hidden="1" customHeight="1" x14ac:dyDescent="0.2">
      <c r="A680" s="52"/>
      <c r="B680" s="32"/>
      <c r="C680" s="25" t="s">
        <v>111</v>
      </c>
      <c r="D680" s="135">
        <f t="shared" si="159"/>
        <v>0</v>
      </c>
      <c r="E680" s="135">
        <f>SUM(E682)</f>
        <v>0</v>
      </c>
      <c r="F680" s="135">
        <f>SUM(F682)</f>
        <v>0</v>
      </c>
      <c r="G680" s="23" t="e">
        <f t="shared" si="163"/>
        <v>#DIV/0!</v>
      </c>
      <c r="H680" s="135">
        <f>SUM(H682)</f>
        <v>0</v>
      </c>
      <c r="I680" s="135">
        <f t="shared" si="161"/>
        <v>0</v>
      </c>
      <c r="J680" s="135">
        <f t="shared" si="161"/>
        <v>0</v>
      </c>
      <c r="K680" s="23" t="e">
        <f t="shared" si="164"/>
        <v>#DIV/0!</v>
      </c>
      <c r="L680" s="135">
        <f>SUM(L682)</f>
        <v>0</v>
      </c>
      <c r="M680" s="135">
        <f>SUM(M682)</f>
        <v>0</v>
      </c>
      <c r="N680" s="135">
        <f>SUM(N682)</f>
        <v>0</v>
      </c>
      <c r="O680" s="23" t="e">
        <f t="shared" si="165"/>
        <v>#DIV/0!</v>
      </c>
      <c r="P680" s="19">
        <f t="shared" si="162"/>
        <v>0</v>
      </c>
      <c r="R680" s="5"/>
    </row>
    <row r="681" spans="1:18" s="2" customFormat="1" hidden="1" x14ac:dyDescent="0.2">
      <c r="A681" s="52"/>
      <c r="B681" s="32"/>
      <c r="C681" s="26" t="s">
        <v>22</v>
      </c>
      <c r="D681" s="135">
        <f t="shared" si="159"/>
        <v>0</v>
      </c>
      <c r="E681" s="135"/>
      <c r="F681" s="135"/>
      <c r="G681" s="23" t="e">
        <f t="shared" si="163"/>
        <v>#DIV/0!</v>
      </c>
      <c r="H681" s="135"/>
      <c r="I681" s="135">
        <f t="shared" si="161"/>
        <v>0</v>
      </c>
      <c r="J681" s="135">
        <f t="shared" si="161"/>
        <v>0</v>
      </c>
      <c r="K681" s="23" t="e">
        <f t="shared" si="164"/>
        <v>#DIV/0!</v>
      </c>
      <c r="L681" s="135"/>
      <c r="M681" s="135"/>
      <c r="N681" s="135"/>
      <c r="O681" s="23" t="e">
        <f t="shared" si="165"/>
        <v>#DIV/0!</v>
      </c>
      <c r="P681" s="19">
        <f t="shared" si="162"/>
        <v>0</v>
      </c>
      <c r="R681" s="5"/>
    </row>
    <row r="682" spans="1:18" s="2" customFormat="1" ht="15" hidden="1" customHeight="1" x14ac:dyDescent="0.2">
      <c r="A682" s="52"/>
      <c r="B682" s="32"/>
      <c r="C682" s="22" t="s">
        <v>7</v>
      </c>
      <c r="D682" s="135">
        <f t="shared" si="159"/>
        <v>0</v>
      </c>
      <c r="E682" s="135"/>
      <c r="F682" s="135"/>
      <c r="G682" s="23" t="e">
        <f t="shared" si="163"/>
        <v>#DIV/0!</v>
      </c>
      <c r="H682" s="135"/>
      <c r="I682" s="135">
        <f t="shared" si="161"/>
        <v>0</v>
      </c>
      <c r="J682" s="135">
        <f t="shared" si="161"/>
        <v>0</v>
      </c>
      <c r="K682" s="23" t="e">
        <f t="shared" si="164"/>
        <v>#DIV/0!</v>
      </c>
      <c r="L682" s="135"/>
      <c r="M682" s="135"/>
      <c r="N682" s="135"/>
      <c r="O682" s="23" t="e">
        <f t="shared" si="165"/>
        <v>#DIV/0!</v>
      </c>
      <c r="P682" s="19">
        <f t="shared" si="162"/>
        <v>0</v>
      </c>
      <c r="R682" s="5"/>
    </row>
    <row r="683" spans="1:18" s="2" customFormat="1" hidden="1" x14ac:dyDescent="0.2">
      <c r="A683" s="52"/>
      <c r="B683" s="32"/>
      <c r="C683" s="27" t="s">
        <v>15</v>
      </c>
      <c r="D683" s="135">
        <f t="shared" si="159"/>
        <v>0</v>
      </c>
      <c r="E683" s="135"/>
      <c r="F683" s="135"/>
      <c r="G683" s="23" t="e">
        <f t="shared" si="163"/>
        <v>#DIV/0!</v>
      </c>
      <c r="H683" s="135"/>
      <c r="I683" s="135">
        <f t="shared" si="161"/>
        <v>0</v>
      </c>
      <c r="J683" s="135">
        <f t="shared" si="161"/>
        <v>0</v>
      </c>
      <c r="K683" s="23" t="e">
        <f t="shared" si="164"/>
        <v>#DIV/0!</v>
      </c>
      <c r="L683" s="135"/>
      <c r="M683" s="135"/>
      <c r="N683" s="135"/>
      <c r="O683" s="23" t="e">
        <f t="shared" si="165"/>
        <v>#DIV/0!</v>
      </c>
      <c r="P683" s="19">
        <f t="shared" si="162"/>
        <v>0</v>
      </c>
      <c r="R683" s="5"/>
    </row>
    <row r="684" spans="1:18" s="2" customFormat="1" ht="39" hidden="1" customHeight="1" x14ac:dyDescent="0.2">
      <c r="A684" s="57"/>
      <c r="B684" s="36"/>
      <c r="C684" s="39" t="s">
        <v>150</v>
      </c>
      <c r="D684" s="136">
        <f t="shared" si="159"/>
        <v>0</v>
      </c>
      <c r="E684" s="136"/>
      <c r="F684" s="136"/>
      <c r="G684" s="38" t="e">
        <f t="shared" si="163"/>
        <v>#DIV/0!</v>
      </c>
      <c r="H684" s="136"/>
      <c r="I684" s="136">
        <f t="shared" si="161"/>
        <v>0</v>
      </c>
      <c r="J684" s="136">
        <f t="shared" si="161"/>
        <v>0</v>
      </c>
      <c r="K684" s="38" t="e">
        <f t="shared" si="164"/>
        <v>#DIV/0!</v>
      </c>
      <c r="L684" s="136"/>
      <c r="M684" s="136"/>
      <c r="N684" s="136"/>
      <c r="O684" s="38" t="e">
        <f t="shared" si="165"/>
        <v>#DIV/0!</v>
      </c>
      <c r="P684" s="29">
        <f t="shared" si="162"/>
        <v>0</v>
      </c>
      <c r="R684" s="5"/>
    </row>
    <row r="685" spans="1:18" s="17" customFormat="1" ht="21.75" customHeight="1" x14ac:dyDescent="0.3">
      <c r="A685" s="42">
        <v>752</v>
      </c>
      <c r="B685" s="92" t="s">
        <v>133</v>
      </c>
      <c r="C685" s="199"/>
      <c r="D685" s="150">
        <f>SUM(D716,D701,D686)</f>
        <v>496704</v>
      </c>
      <c r="E685" s="150">
        <f>SUM(E716,E701,E686)</f>
        <v>517310</v>
      </c>
      <c r="F685" s="150">
        <f>SUM(F716,F701,F686)</f>
        <v>491124.18</v>
      </c>
      <c r="G685" s="158">
        <f t="shared" si="151"/>
        <v>94.938079681428931</v>
      </c>
      <c r="H685" s="150">
        <f>SUM(H716,H701,H686)</f>
        <v>84000</v>
      </c>
      <c r="I685" s="156">
        <f t="shared" si="161"/>
        <v>63950</v>
      </c>
      <c r="J685" s="156">
        <f t="shared" si="161"/>
        <v>63907.700000000012</v>
      </c>
      <c r="K685" s="158">
        <f t="shared" si="164"/>
        <v>99.933854573885867</v>
      </c>
      <c r="L685" s="150">
        <f>SUM(L716,L701,L686)</f>
        <v>412704</v>
      </c>
      <c r="M685" s="150">
        <f>SUM(M716,M701,M686)</f>
        <v>453360</v>
      </c>
      <c r="N685" s="150">
        <f>SUM(N716,N701,N686)</f>
        <v>427216.48</v>
      </c>
      <c r="O685" s="158">
        <f t="shared" si="165"/>
        <v>94.233386271395787</v>
      </c>
      <c r="P685" s="40">
        <f t="shared" si="154"/>
        <v>20606</v>
      </c>
      <c r="R685" s="5"/>
    </row>
    <row r="686" spans="1:18" s="2" customFormat="1" ht="15.75" customHeight="1" x14ac:dyDescent="0.2">
      <c r="A686" s="52"/>
      <c r="B686" s="85">
        <v>75212</v>
      </c>
      <c r="C686" s="184" t="s">
        <v>134</v>
      </c>
      <c r="D686" s="139">
        <f t="shared" si="159"/>
        <v>57700</v>
      </c>
      <c r="E686" s="139">
        <f>SUM(E687)</f>
        <v>63950</v>
      </c>
      <c r="F686" s="139">
        <f>SUM(F687)</f>
        <v>63907.7</v>
      </c>
      <c r="G686" s="54">
        <f t="shared" si="151"/>
        <v>99.933854573885839</v>
      </c>
      <c r="H686" s="139">
        <f>SUM(H687)</f>
        <v>54000</v>
      </c>
      <c r="I686" s="135">
        <f t="shared" si="161"/>
        <v>63950</v>
      </c>
      <c r="J686" s="135">
        <f t="shared" si="161"/>
        <v>63907.7</v>
      </c>
      <c r="K686" s="54">
        <f t="shared" si="164"/>
        <v>99.933854573885839</v>
      </c>
      <c r="L686" s="139">
        <f>SUM(L687,L696)</f>
        <v>3700</v>
      </c>
      <c r="M686" s="139"/>
      <c r="N686" s="139"/>
      <c r="O686" s="54"/>
      <c r="P686" s="58">
        <f t="shared" si="154"/>
        <v>6250</v>
      </c>
      <c r="R686" s="5"/>
    </row>
    <row r="687" spans="1:18" s="2" customFormat="1" ht="15" customHeight="1" x14ac:dyDescent="0.2">
      <c r="A687" s="52"/>
      <c r="B687" s="32"/>
      <c r="C687" s="41" t="s">
        <v>110</v>
      </c>
      <c r="D687" s="135">
        <f t="shared" si="159"/>
        <v>57700</v>
      </c>
      <c r="E687" s="135">
        <f>SUM(E689)</f>
        <v>63950</v>
      </c>
      <c r="F687" s="135">
        <f>SUM(F689)</f>
        <v>63907.7</v>
      </c>
      <c r="G687" s="23">
        <f t="shared" si="151"/>
        <v>99.933854573885839</v>
      </c>
      <c r="H687" s="135">
        <f>SUM(H689)</f>
        <v>54000</v>
      </c>
      <c r="I687" s="135">
        <f t="shared" si="161"/>
        <v>63950</v>
      </c>
      <c r="J687" s="135">
        <f t="shared" si="161"/>
        <v>63907.7</v>
      </c>
      <c r="K687" s="23">
        <f t="shared" si="164"/>
        <v>99.933854573885839</v>
      </c>
      <c r="L687" s="135">
        <f>SUM(L689,L693,L694,L695)</f>
        <v>3700</v>
      </c>
      <c r="M687" s="135"/>
      <c r="N687" s="135"/>
      <c r="O687" s="23"/>
      <c r="P687" s="19">
        <f t="shared" si="154"/>
        <v>6250</v>
      </c>
      <c r="R687" s="5"/>
    </row>
    <row r="688" spans="1:18" s="2" customFormat="1" ht="15" customHeight="1" x14ac:dyDescent="0.2">
      <c r="A688" s="52"/>
      <c r="B688" s="32"/>
      <c r="C688" s="27" t="s">
        <v>22</v>
      </c>
      <c r="D688" s="135"/>
      <c r="E688" s="135"/>
      <c r="F688" s="135"/>
      <c r="G688" s="23"/>
      <c r="H688" s="135"/>
      <c r="I688" s="135"/>
      <c r="J688" s="135"/>
      <c r="K688" s="23"/>
      <c r="L688" s="135"/>
      <c r="M688" s="135"/>
      <c r="N688" s="135"/>
      <c r="O688" s="23"/>
      <c r="P688" s="19">
        <f t="shared" si="154"/>
        <v>0</v>
      </c>
      <c r="R688" s="5"/>
    </row>
    <row r="689" spans="1:18" s="2" customFormat="1" ht="15" customHeight="1" x14ac:dyDescent="0.2">
      <c r="A689" s="52"/>
      <c r="B689" s="32"/>
      <c r="C689" s="22" t="s">
        <v>14</v>
      </c>
      <c r="D689" s="135">
        <f t="shared" si="159"/>
        <v>57700</v>
      </c>
      <c r="E689" s="135">
        <f>SUM(E692)</f>
        <v>63950</v>
      </c>
      <c r="F689" s="135">
        <f>SUM(F692)</f>
        <v>63907.7</v>
      </c>
      <c r="G689" s="23">
        <f t="shared" si="151"/>
        <v>99.933854573885839</v>
      </c>
      <c r="H689" s="135">
        <f>SUM(H692)</f>
        <v>54000</v>
      </c>
      <c r="I689" s="135">
        <f t="shared" si="161"/>
        <v>63950</v>
      </c>
      <c r="J689" s="135">
        <f t="shared" si="161"/>
        <v>63907.7</v>
      </c>
      <c r="K689" s="23">
        <f t="shared" si="164"/>
        <v>99.933854573885839</v>
      </c>
      <c r="L689" s="135">
        <f>SUM(L692)</f>
        <v>3700</v>
      </c>
      <c r="M689" s="135"/>
      <c r="N689" s="135"/>
      <c r="O689" s="23"/>
      <c r="P689" s="19">
        <f t="shared" si="154"/>
        <v>6250</v>
      </c>
      <c r="R689" s="5"/>
    </row>
    <row r="690" spans="1:18" s="2" customFormat="1" x14ac:dyDescent="0.2">
      <c r="A690" s="52"/>
      <c r="B690" s="32"/>
      <c r="C690" s="27" t="s">
        <v>15</v>
      </c>
      <c r="D690" s="135"/>
      <c r="E690" s="135"/>
      <c r="F690" s="135"/>
      <c r="G690" s="23"/>
      <c r="H690" s="135"/>
      <c r="I690" s="135"/>
      <c r="J690" s="135"/>
      <c r="K690" s="23"/>
      <c r="L690" s="135"/>
      <c r="M690" s="135"/>
      <c r="N690" s="135"/>
      <c r="O690" s="23"/>
      <c r="P690" s="19">
        <f t="shared" si="154"/>
        <v>0</v>
      </c>
      <c r="R690" s="5"/>
    </row>
    <row r="691" spans="1:18" s="2" customFormat="1" ht="15" hidden="1" customHeight="1" x14ac:dyDescent="0.2">
      <c r="A691" s="52"/>
      <c r="B691" s="32"/>
      <c r="C691" s="27" t="s">
        <v>19</v>
      </c>
      <c r="D691" s="135"/>
      <c r="E691" s="135"/>
      <c r="F691" s="135"/>
      <c r="G691" s="23" t="e">
        <f t="shared" si="151"/>
        <v>#DIV/0!</v>
      </c>
      <c r="H691" s="135"/>
      <c r="I691" s="135">
        <f t="shared" si="161"/>
        <v>0</v>
      </c>
      <c r="J691" s="135">
        <f t="shared" si="161"/>
        <v>0</v>
      </c>
      <c r="K691" s="23" t="e">
        <f t="shared" si="164"/>
        <v>#DIV/0!</v>
      </c>
      <c r="L691" s="135"/>
      <c r="M691" s="135"/>
      <c r="N691" s="135"/>
      <c r="O691" s="23"/>
      <c r="P691" s="19">
        <f t="shared" si="154"/>
        <v>0</v>
      </c>
      <c r="R691" s="5"/>
    </row>
    <row r="692" spans="1:18" s="2" customFormat="1" ht="14.25" customHeight="1" x14ac:dyDescent="0.2">
      <c r="A692" s="57"/>
      <c r="B692" s="36"/>
      <c r="C692" s="188" t="s">
        <v>18</v>
      </c>
      <c r="D692" s="136">
        <f t="shared" si="159"/>
        <v>57700</v>
      </c>
      <c r="E692" s="136">
        <v>63950</v>
      </c>
      <c r="F692" s="136">
        <v>63907.7</v>
      </c>
      <c r="G692" s="38">
        <f t="shared" si="151"/>
        <v>99.933854573885839</v>
      </c>
      <c r="H692" s="136">
        <v>54000</v>
      </c>
      <c r="I692" s="136">
        <f t="shared" si="161"/>
        <v>63950</v>
      </c>
      <c r="J692" s="136">
        <f t="shared" si="161"/>
        <v>63907.7</v>
      </c>
      <c r="K692" s="38">
        <f t="shared" si="164"/>
        <v>99.933854573885839</v>
      </c>
      <c r="L692" s="136">
        <v>3700</v>
      </c>
      <c r="M692" s="136"/>
      <c r="N692" s="136"/>
      <c r="O692" s="38"/>
      <c r="P692" s="19">
        <f t="shared" si="154"/>
        <v>6250</v>
      </c>
      <c r="R692" s="5"/>
    </row>
    <row r="693" spans="1:18" s="2" customFormat="1" ht="15" hidden="1" customHeight="1" x14ac:dyDescent="0.2">
      <c r="A693" s="52"/>
      <c r="B693" s="32"/>
      <c r="C693" s="22" t="s">
        <v>16</v>
      </c>
      <c r="D693" s="135">
        <f t="shared" si="159"/>
        <v>0</v>
      </c>
      <c r="E693" s="135"/>
      <c r="F693" s="135"/>
      <c r="G693" s="23" t="e">
        <f t="shared" si="151"/>
        <v>#DIV/0!</v>
      </c>
      <c r="H693" s="135"/>
      <c r="I693" s="135">
        <f t="shared" si="161"/>
        <v>0</v>
      </c>
      <c r="J693" s="135">
        <f t="shared" si="161"/>
        <v>0</v>
      </c>
      <c r="K693" s="23"/>
      <c r="L693" s="135"/>
      <c r="M693" s="135"/>
      <c r="N693" s="135"/>
      <c r="O693" s="23" t="e">
        <f t="shared" si="156"/>
        <v>#DIV/0!</v>
      </c>
      <c r="P693" s="19">
        <f t="shared" si="154"/>
        <v>0</v>
      </c>
      <c r="R693" s="5"/>
    </row>
    <row r="694" spans="1:18" s="2" customFormat="1" ht="15" hidden="1" customHeight="1" x14ac:dyDescent="0.2">
      <c r="A694" s="52"/>
      <c r="B694" s="32"/>
      <c r="C694" s="22" t="s">
        <v>17</v>
      </c>
      <c r="D694" s="135">
        <f t="shared" si="159"/>
        <v>0</v>
      </c>
      <c r="E694" s="135"/>
      <c r="F694" s="135"/>
      <c r="G694" s="23" t="e">
        <f t="shared" si="151"/>
        <v>#DIV/0!</v>
      </c>
      <c r="H694" s="135"/>
      <c r="I694" s="135">
        <f t="shared" si="161"/>
        <v>0</v>
      </c>
      <c r="J694" s="135">
        <f t="shared" si="161"/>
        <v>0</v>
      </c>
      <c r="K694" s="23"/>
      <c r="L694" s="135"/>
      <c r="M694" s="135"/>
      <c r="N694" s="135"/>
      <c r="O694" s="23"/>
      <c r="P694" s="29">
        <f t="shared" si="154"/>
        <v>0</v>
      </c>
      <c r="R694" s="5"/>
    </row>
    <row r="695" spans="1:18" s="2" customFormat="1" ht="39" hidden="1" customHeight="1" x14ac:dyDescent="0.2">
      <c r="A695" s="52"/>
      <c r="B695" s="32"/>
      <c r="C695" s="24" t="s">
        <v>149</v>
      </c>
      <c r="D695" s="135">
        <f t="shared" si="159"/>
        <v>0</v>
      </c>
      <c r="E695" s="135"/>
      <c r="F695" s="135"/>
      <c r="G695" s="23" t="e">
        <f t="shared" si="151"/>
        <v>#DIV/0!</v>
      </c>
      <c r="H695" s="135"/>
      <c r="I695" s="135">
        <f t="shared" si="161"/>
        <v>0</v>
      </c>
      <c r="J695" s="135">
        <f t="shared" si="161"/>
        <v>0</v>
      </c>
      <c r="K695" s="23"/>
      <c r="L695" s="135"/>
      <c r="M695" s="135"/>
      <c r="N695" s="135"/>
      <c r="O695" s="23" t="e">
        <f t="shared" si="156"/>
        <v>#DIV/0!</v>
      </c>
      <c r="P695" s="19">
        <f t="shared" si="154"/>
        <v>0</v>
      </c>
      <c r="R695" s="5"/>
    </row>
    <row r="696" spans="1:18" s="2" customFormat="1" ht="15" hidden="1" customHeight="1" x14ac:dyDescent="0.2">
      <c r="A696" s="52"/>
      <c r="B696" s="32"/>
      <c r="C696" s="25" t="s">
        <v>111</v>
      </c>
      <c r="D696" s="135">
        <f t="shared" si="159"/>
        <v>0</v>
      </c>
      <c r="E696" s="135">
        <f>SUM(E698)</f>
        <v>0</v>
      </c>
      <c r="F696" s="135">
        <f>SUM(F698)</f>
        <v>0</v>
      </c>
      <c r="G696" s="23" t="e">
        <f t="shared" si="151"/>
        <v>#DIV/0!</v>
      </c>
      <c r="H696" s="135">
        <f>SUM(H698)</f>
        <v>0</v>
      </c>
      <c r="I696" s="135">
        <f t="shared" si="161"/>
        <v>0</v>
      </c>
      <c r="J696" s="135">
        <f t="shared" si="161"/>
        <v>0</v>
      </c>
      <c r="K696" s="23"/>
      <c r="L696" s="135">
        <f>SUM(L698)</f>
        <v>0</v>
      </c>
      <c r="M696" s="135">
        <f>SUM(M698)</f>
        <v>0</v>
      </c>
      <c r="N696" s="135">
        <f>SUM(N698)</f>
        <v>0</v>
      </c>
      <c r="O696" s="23" t="e">
        <f t="shared" si="156"/>
        <v>#DIV/0!</v>
      </c>
      <c r="P696" s="19">
        <f t="shared" si="154"/>
        <v>0</v>
      </c>
      <c r="R696" s="5"/>
    </row>
    <row r="697" spans="1:18" s="2" customFormat="1" hidden="1" x14ac:dyDescent="0.2">
      <c r="A697" s="52"/>
      <c r="B697" s="32"/>
      <c r="C697" s="26" t="s">
        <v>22</v>
      </c>
      <c r="D697" s="135">
        <f t="shared" si="159"/>
        <v>0</v>
      </c>
      <c r="E697" s="135"/>
      <c r="F697" s="135"/>
      <c r="G697" s="23" t="e">
        <f t="shared" si="151"/>
        <v>#DIV/0!</v>
      </c>
      <c r="H697" s="135"/>
      <c r="I697" s="135">
        <f t="shared" si="161"/>
        <v>0</v>
      </c>
      <c r="J697" s="135">
        <f t="shared" si="161"/>
        <v>0</v>
      </c>
      <c r="K697" s="23"/>
      <c r="L697" s="135"/>
      <c r="M697" s="135"/>
      <c r="N697" s="135"/>
      <c r="O697" s="23" t="e">
        <f t="shared" si="156"/>
        <v>#DIV/0!</v>
      </c>
      <c r="P697" s="19">
        <f t="shared" si="154"/>
        <v>0</v>
      </c>
      <c r="R697" s="5"/>
    </row>
    <row r="698" spans="1:18" s="2" customFormat="1" ht="15" hidden="1" customHeight="1" x14ac:dyDescent="0.2">
      <c r="A698" s="52"/>
      <c r="B698" s="32"/>
      <c r="C698" s="22" t="s">
        <v>7</v>
      </c>
      <c r="D698" s="135">
        <f t="shared" si="159"/>
        <v>0</v>
      </c>
      <c r="E698" s="135"/>
      <c r="F698" s="135"/>
      <c r="G698" s="23" t="e">
        <f t="shared" si="151"/>
        <v>#DIV/0!</v>
      </c>
      <c r="H698" s="135"/>
      <c r="I698" s="135">
        <f t="shared" si="161"/>
        <v>0</v>
      </c>
      <c r="J698" s="135">
        <f t="shared" si="161"/>
        <v>0</v>
      </c>
      <c r="K698" s="23"/>
      <c r="L698" s="135"/>
      <c r="M698" s="135"/>
      <c r="N698" s="135"/>
      <c r="O698" s="23" t="e">
        <f t="shared" si="156"/>
        <v>#DIV/0!</v>
      </c>
      <c r="P698" s="19">
        <f t="shared" si="154"/>
        <v>0</v>
      </c>
      <c r="R698" s="5"/>
    </row>
    <row r="699" spans="1:18" s="2" customFormat="1" hidden="1" x14ac:dyDescent="0.2">
      <c r="A699" s="52"/>
      <c r="B699" s="32"/>
      <c r="C699" s="27" t="s">
        <v>15</v>
      </c>
      <c r="D699" s="135">
        <f t="shared" si="159"/>
        <v>0</v>
      </c>
      <c r="E699" s="135"/>
      <c r="F699" s="135"/>
      <c r="G699" s="23" t="e">
        <f t="shared" si="151"/>
        <v>#DIV/0!</v>
      </c>
      <c r="H699" s="135"/>
      <c r="I699" s="135">
        <f t="shared" si="161"/>
        <v>0</v>
      </c>
      <c r="J699" s="135">
        <f t="shared" si="161"/>
        <v>0</v>
      </c>
      <c r="K699" s="23"/>
      <c r="L699" s="135"/>
      <c r="M699" s="135"/>
      <c r="N699" s="135"/>
      <c r="O699" s="23" t="e">
        <f t="shared" si="156"/>
        <v>#DIV/0!</v>
      </c>
      <c r="P699" s="19">
        <f t="shared" si="154"/>
        <v>0</v>
      </c>
      <c r="R699" s="5"/>
    </row>
    <row r="700" spans="1:18" s="2" customFormat="1" ht="39" hidden="1" customHeight="1" x14ac:dyDescent="0.2">
      <c r="A700" s="52"/>
      <c r="B700" s="32"/>
      <c r="C700" s="121" t="s">
        <v>150</v>
      </c>
      <c r="D700" s="135">
        <f t="shared" si="159"/>
        <v>0</v>
      </c>
      <c r="E700" s="135"/>
      <c r="F700" s="135"/>
      <c r="G700" s="23" t="e">
        <f t="shared" si="151"/>
        <v>#DIV/0!</v>
      </c>
      <c r="H700" s="135"/>
      <c r="I700" s="140">
        <f t="shared" si="161"/>
        <v>0</v>
      </c>
      <c r="J700" s="140">
        <f t="shared" si="161"/>
        <v>0</v>
      </c>
      <c r="K700" s="23"/>
      <c r="L700" s="135"/>
      <c r="M700" s="135"/>
      <c r="N700" s="135"/>
      <c r="O700" s="23" t="e">
        <f t="shared" si="156"/>
        <v>#DIV/0!</v>
      </c>
      <c r="P700" s="29">
        <f t="shared" si="154"/>
        <v>0</v>
      </c>
      <c r="R700" s="5"/>
    </row>
    <row r="701" spans="1:18" s="2" customFormat="1" ht="17.25" customHeight="1" x14ac:dyDescent="0.2">
      <c r="A701" s="52"/>
      <c r="B701" s="85">
        <v>75224</v>
      </c>
      <c r="C701" s="184" t="s">
        <v>0</v>
      </c>
      <c r="D701" s="139">
        <f t="shared" ref="D701:D702" si="166">H701+L701</f>
        <v>409004</v>
      </c>
      <c r="E701" s="139">
        <f>SUM(E702)</f>
        <v>453360</v>
      </c>
      <c r="F701" s="139">
        <f>SUM(F702)</f>
        <v>427216.48</v>
      </c>
      <c r="G701" s="54">
        <f>F701/E701*100</f>
        <v>94.233386271395787</v>
      </c>
      <c r="H701" s="139"/>
      <c r="I701" s="135"/>
      <c r="J701" s="135"/>
      <c r="K701" s="54"/>
      <c r="L701" s="139">
        <f>SUM(L702,L711)</f>
        <v>409004</v>
      </c>
      <c r="M701" s="139">
        <f>SUM(M702,M711)</f>
        <v>453360</v>
      </c>
      <c r="N701" s="139">
        <f>SUM(N702,N711)</f>
        <v>427216.48</v>
      </c>
      <c r="O701" s="54">
        <f t="shared" si="156"/>
        <v>94.233386271395787</v>
      </c>
      <c r="P701" s="58">
        <f>E701-D701</f>
        <v>44356</v>
      </c>
      <c r="R701" s="5"/>
    </row>
    <row r="702" spans="1:18" s="2" customFormat="1" ht="14.25" customHeight="1" x14ac:dyDescent="0.2">
      <c r="A702" s="52"/>
      <c r="B702" s="32"/>
      <c r="C702" s="41" t="s">
        <v>110</v>
      </c>
      <c r="D702" s="135">
        <f t="shared" si="166"/>
        <v>409004</v>
      </c>
      <c r="E702" s="135">
        <f>SUM(E704)</f>
        <v>453360</v>
      </c>
      <c r="F702" s="135">
        <f>SUM(F704)</f>
        <v>427216.48</v>
      </c>
      <c r="G702" s="23">
        <f t="shared" ref="G702" si="167">F702/E702*100</f>
        <v>94.233386271395787</v>
      </c>
      <c r="H702" s="135"/>
      <c r="I702" s="135"/>
      <c r="J702" s="135"/>
      <c r="K702" s="23"/>
      <c r="L702" s="135">
        <f>SUM(L704,L708,L709,L710)</f>
        <v>409004</v>
      </c>
      <c r="M702" s="135">
        <f>SUM(M704,M708,M709,M710)</f>
        <v>453360</v>
      </c>
      <c r="N702" s="135">
        <f>SUM(N704,N708,N709,N710)</f>
        <v>427216.48</v>
      </c>
      <c r="O702" s="23">
        <f t="shared" si="156"/>
        <v>94.233386271395787</v>
      </c>
      <c r="P702" s="19">
        <f t="shared" ref="P702:P715" si="168">E702-D702</f>
        <v>44356</v>
      </c>
      <c r="R702" s="5"/>
    </row>
    <row r="703" spans="1:18" s="2" customFormat="1" x14ac:dyDescent="0.2">
      <c r="A703" s="52"/>
      <c r="B703" s="32"/>
      <c r="C703" s="27" t="s">
        <v>22</v>
      </c>
      <c r="D703" s="135"/>
      <c r="E703" s="135"/>
      <c r="F703" s="135"/>
      <c r="G703" s="23"/>
      <c r="H703" s="135"/>
      <c r="I703" s="135"/>
      <c r="J703" s="135"/>
      <c r="K703" s="23"/>
      <c r="L703" s="135"/>
      <c r="M703" s="135"/>
      <c r="N703" s="135"/>
      <c r="O703" s="23"/>
      <c r="P703" s="19">
        <f t="shared" si="168"/>
        <v>0</v>
      </c>
      <c r="R703" s="5"/>
    </row>
    <row r="704" spans="1:18" s="2" customFormat="1" ht="18.75" customHeight="1" x14ac:dyDescent="0.2">
      <c r="A704" s="52"/>
      <c r="B704" s="32"/>
      <c r="C704" s="22" t="s">
        <v>14</v>
      </c>
      <c r="D704" s="135">
        <f t="shared" ref="D704:D706" si="169">H704+L704</f>
        <v>409004</v>
      </c>
      <c r="E704" s="135">
        <f>SUM(E706:E707)</f>
        <v>453360</v>
      </c>
      <c r="F704" s="135">
        <f>SUM(F706:F707)</f>
        <v>427216.48</v>
      </c>
      <c r="G704" s="23">
        <f t="shared" ref="G704" si="170">F704/E704*100</f>
        <v>94.233386271395787</v>
      </c>
      <c r="H704" s="135"/>
      <c r="I704" s="135"/>
      <c r="J704" s="135"/>
      <c r="K704" s="23"/>
      <c r="L704" s="135">
        <f>SUM(L706:L707)</f>
        <v>409004</v>
      </c>
      <c r="M704" s="135">
        <f>SUM(M706:M707)</f>
        <v>453360</v>
      </c>
      <c r="N704" s="135">
        <f>SUM(N706:N707)</f>
        <v>427216.48</v>
      </c>
      <c r="O704" s="23">
        <f t="shared" ref="O704" si="171">N704/M704*100</f>
        <v>94.233386271395787</v>
      </c>
      <c r="P704" s="19">
        <f t="shared" si="168"/>
        <v>44356</v>
      </c>
      <c r="R704" s="5"/>
    </row>
    <row r="705" spans="1:18" s="2" customFormat="1" x14ac:dyDescent="0.2">
      <c r="A705" s="52"/>
      <c r="B705" s="32"/>
      <c r="C705" s="27" t="s">
        <v>15</v>
      </c>
      <c r="D705" s="135"/>
      <c r="E705" s="135"/>
      <c r="F705" s="135"/>
      <c r="G705" s="23"/>
      <c r="H705" s="135"/>
      <c r="I705" s="135"/>
      <c r="J705" s="135"/>
      <c r="K705" s="23"/>
      <c r="L705" s="135"/>
      <c r="M705" s="135"/>
      <c r="N705" s="135"/>
      <c r="O705" s="23"/>
      <c r="P705" s="19">
        <f t="shared" si="168"/>
        <v>0</v>
      </c>
      <c r="R705" s="5"/>
    </row>
    <row r="706" spans="1:18" s="2" customFormat="1" ht="15" customHeight="1" x14ac:dyDescent="0.2">
      <c r="A706" s="52"/>
      <c r="B706" s="32"/>
      <c r="C706" s="27" t="s">
        <v>19</v>
      </c>
      <c r="D706" s="135">
        <f t="shared" si="169"/>
        <v>318244</v>
      </c>
      <c r="E706" s="135">
        <v>371160</v>
      </c>
      <c r="F706" s="135">
        <v>367105.3</v>
      </c>
      <c r="G706" s="23">
        <f t="shared" ref="G706:G715" si="172">F706/E706*100</f>
        <v>98.907560081905373</v>
      </c>
      <c r="H706" s="135"/>
      <c r="I706" s="135"/>
      <c r="J706" s="135"/>
      <c r="K706" s="23"/>
      <c r="L706" s="135">
        <v>318244</v>
      </c>
      <c r="M706" s="135">
        <v>371160</v>
      </c>
      <c r="N706" s="135">
        <v>367105.3</v>
      </c>
      <c r="O706" s="23">
        <f t="shared" ref="O706:O708" si="173">N706/M706*100</f>
        <v>98.907560081905373</v>
      </c>
      <c r="P706" s="19">
        <f t="shared" si="168"/>
        <v>52916</v>
      </c>
      <c r="R706" s="5"/>
    </row>
    <row r="707" spans="1:18" s="2" customFormat="1" ht="14.25" customHeight="1" x14ac:dyDescent="0.2">
      <c r="A707" s="52"/>
      <c r="B707" s="48"/>
      <c r="C707" s="122" t="s">
        <v>18</v>
      </c>
      <c r="D707" s="140">
        <f t="shared" ref="D707:D715" si="174">H707+L707</f>
        <v>90760</v>
      </c>
      <c r="E707" s="140">
        <v>82200</v>
      </c>
      <c r="F707" s="140">
        <v>60111.18</v>
      </c>
      <c r="G707" s="50">
        <f t="shared" si="172"/>
        <v>73.127956204379558</v>
      </c>
      <c r="H707" s="140"/>
      <c r="I707" s="140"/>
      <c r="J707" s="140"/>
      <c r="K707" s="50"/>
      <c r="L707" s="140">
        <v>90760</v>
      </c>
      <c r="M707" s="140">
        <v>82200</v>
      </c>
      <c r="N707" s="140">
        <v>60111.18</v>
      </c>
      <c r="O707" s="50">
        <f t="shared" si="173"/>
        <v>73.127956204379558</v>
      </c>
      <c r="P707" s="19">
        <f t="shared" si="168"/>
        <v>-8560</v>
      </c>
      <c r="R707" s="5"/>
    </row>
    <row r="708" spans="1:18" s="2" customFormat="1" ht="15" hidden="1" customHeight="1" x14ac:dyDescent="0.2">
      <c r="A708" s="52"/>
      <c r="B708" s="32"/>
      <c r="C708" s="22" t="s">
        <v>16</v>
      </c>
      <c r="D708" s="135">
        <f t="shared" si="174"/>
        <v>0</v>
      </c>
      <c r="E708" s="135"/>
      <c r="F708" s="135"/>
      <c r="G708" s="23" t="e">
        <f t="shared" si="172"/>
        <v>#DIV/0!</v>
      </c>
      <c r="H708" s="135"/>
      <c r="I708" s="135">
        <f t="shared" si="161"/>
        <v>0</v>
      </c>
      <c r="J708" s="135">
        <f t="shared" si="161"/>
        <v>0</v>
      </c>
      <c r="K708" s="23"/>
      <c r="L708" s="135"/>
      <c r="M708" s="135"/>
      <c r="N708" s="135"/>
      <c r="O708" s="23" t="e">
        <f t="shared" si="173"/>
        <v>#DIV/0!</v>
      </c>
      <c r="P708" s="19">
        <f t="shared" si="168"/>
        <v>0</v>
      </c>
      <c r="R708" s="5"/>
    </row>
    <row r="709" spans="1:18" s="2" customFormat="1" ht="15" hidden="1" customHeight="1" x14ac:dyDescent="0.2">
      <c r="A709" s="52"/>
      <c r="B709" s="32"/>
      <c r="C709" s="22" t="s">
        <v>17</v>
      </c>
      <c r="D709" s="135">
        <f t="shared" si="174"/>
        <v>0</v>
      </c>
      <c r="E709" s="135"/>
      <c r="F709" s="135"/>
      <c r="G709" s="23" t="e">
        <f t="shared" si="172"/>
        <v>#DIV/0!</v>
      </c>
      <c r="H709" s="135"/>
      <c r="I709" s="135">
        <f t="shared" si="161"/>
        <v>0</v>
      </c>
      <c r="J709" s="135">
        <f t="shared" si="161"/>
        <v>0</v>
      </c>
      <c r="K709" s="23"/>
      <c r="L709" s="135"/>
      <c r="M709" s="135"/>
      <c r="N709" s="135"/>
      <c r="O709" s="23"/>
      <c r="P709" s="29">
        <f t="shared" si="168"/>
        <v>0</v>
      </c>
      <c r="R709" s="5"/>
    </row>
    <row r="710" spans="1:18" s="2" customFormat="1" ht="39" hidden="1" customHeight="1" x14ac:dyDescent="0.2">
      <c r="A710" s="52"/>
      <c r="B710" s="32"/>
      <c r="C710" s="24" t="s">
        <v>149</v>
      </c>
      <c r="D710" s="135">
        <f t="shared" si="174"/>
        <v>0</v>
      </c>
      <c r="E710" s="135"/>
      <c r="F710" s="135"/>
      <c r="G710" s="23" t="e">
        <f t="shared" si="172"/>
        <v>#DIV/0!</v>
      </c>
      <c r="H710" s="135"/>
      <c r="I710" s="135">
        <f t="shared" si="161"/>
        <v>0</v>
      </c>
      <c r="J710" s="135">
        <f t="shared" si="161"/>
        <v>0</v>
      </c>
      <c r="K710" s="23"/>
      <c r="L710" s="135"/>
      <c r="M710" s="135"/>
      <c r="N710" s="135"/>
      <c r="O710" s="23" t="e">
        <f t="shared" ref="O710:O715" si="175">N710/M710*100</f>
        <v>#DIV/0!</v>
      </c>
      <c r="P710" s="19">
        <f t="shared" si="168"/>
        <v>0</v>
      </c>
      <c r="R710" s="5"/>
    </row>
    <row r="711" spans="1:18" s="2" customFormat="1" ht="15" hidden="1" customHeight="1" x14ac:dyDescent="0.2">
      <c r="A711" s="52"/>
      <c r="B711" s="32"/>
      <c r="C711" s="25" t="s">
        <v>111</v>
      </c>
      <c r="D711" s="135">
        <f t="shared" si="174"/>
        <v>0</v>
      </c>
      <c r="E711" s="135">
        <f>SUM(E713)</f>
        <v>0</v>
      </c>
      <c r="F711" s="135">
        <f>SUM(F713)</f>
        <v>0</v>
      </c>
      <c r="G711" s="23" t="e">
        <f t="shared" si="172"/>
        <v>#DIV/0!</v>
      </c>
      <c r="H711" s="135">
        <f>SUM(H713)</f>
        <v>0</v>
      </c>
      <c r="I711" s="135">
        <f t="shared" si="161"/>
        <v>0</v>
      </c>
      <c r="J711" s="135">
        <f t="shared" si="161"/>
        <v>0</v>
      </c>
      <c r="K711" s="23"/>
      <c r="L711" s="135">
        <f>SUM(L713)</f>
        <v>0</v>
      </c>
      <c r="M711" s="135">
        <f>SUM(M713)</f>
        <v>0</v>
      </c>
      <c r="N711" s="135">
        <f>SUM(N713)</f>
        <v>0</v>
      </c>
      <c r="O711" s="23" t="e">
        <f t="shared" si="175"/>
        <v>#DIV/0!</v>
      </c>
      <c r="P711" s="19">
        <f t="shared" si="168"/>
        <v>0</v>
      </c>
      <c r="R711" s="5"/>
    </row>
    <row r="712" spans="1:18" s="2" customFormat="1" hidden="1" x14ac:dyDescent="0.2">
      <c r="A712" s="52"/>
      <c r="B712" s="32"/>
      <c r="C712" s="26" t="s">
        <v>22</v>
      </c>
      <c r="D712" s="135">
        <f t="shared" si="174"/>
        <v>0</v>
      </c>
      <c r="E712" s="135"/>
      <c r="F712" s="135"/>
      <c r="G712" s="23" t="e">
        <f t="shared" si="172"/>
        <v>#DIV/0!</v>
      </c>
      <c r="H712" s="135"/>
      <c r="I712" s="135">
        <f t="shared" si="161"/>
        <v>0</v>
      </c>
      <c r="J712" s="135">
        <f t="shared" si="161"/>
        <v>0</v>
      </c>
      <c r="K712" s="23"/>
      <c r="L712" s="135"/>
      <c r="M712" s="135"/>
      <c r="N712" s="135"/>
      <c r="O712" s="23" t="e">
        <f t="shared" si="175"/>
        <v>#DIV/0!</v>
      </c>
      <c r="P712" s="19">
        <f t="shared" si="168"/>
        <v>0</v>
      </c>
      <c r="R712" s="5"/>
    </row>
    <row r="713" spans="1:18" s="2" customFormat="1" ht="15" hidden="1" customHeight="1" x14ac:dyDescent="0.2">
      <c r="A713" s="52"/>
      <c r="B713" s="32"/>
      <c r="C713" s="22" t="s">
        <v>7</v>
      </c>
      <c r="D713" s="135">
        <f t="shared" si="174"/>
        <v>0</v>
      </c>
      <c r="E713" s="135"/>
      <c r="F713" s="135"/>
      <c r="G713" s="23" t="e">
        <f t="shared" si="172"/>
        <v>#DIV/0!</v>
      </c>
      <c r="H713" s="135"/>
      <c r="I713" s="135">
        <f t="shared" si="161"/>
        <v>0</v>
      </c>
      <c r="J713" s="135">
        <f t="shared" si="161"/>
        <v>0</v>
      </c>
      <c r="K713" s="23"/>
      <c r="L713" s="135"/>
      <c r="M713" s="135"/>
      <c r="N713" s="135"/>
      <c r="O713" s="23" t="e">
        <f t="shared" si="175"/>
        <v>#DIV/0!</v>
      </c>
      <c r="P713" s="19">
        <f t="shared" si="168"/>
        <v>0</v>
      </c>
      <c r="R713" s="5"/>
    </row>
    <row r="714" spans="1:18" s="2" customFormat="1" hidden="1" x14ac:dyDescent="0.2">
      <c r="A714" s="52"/>
      <c r="B714" s="32"/>
      <c r="C714" s="27" t="s">
        <v>15</v>
      </c>
      <c r="D714" s="135">
        <f t="shared" si="174"/>
        <v>0</v>
      </c>
      <c r="E714" s="135"/>
      <c r="F714" s="135"/>
      <c r="G714" s="23" t="e">
        <f t="shared" si="172"/>
        <v>#DIV/0!</v>
      </c>
      <c r="H714" s="135"/>
      <c r="I714" s="135">
        <f t="shared" si="161"/>
        <v>0</v>
      </c>
      <c r="J714" s="135">
        <f t="shared" si="161"/>
        <v>0</v>
      </c>
      <c r="K714" s="23"/>
      <c r="L714" s="135"/>
      <c r="M714" s="135"/>
      <c r="N714" s="135"/>
      <c r="O714" s="23" t="e">
        <f t="shared" si="175"/>
        <v>#DIV/0!</v>
      </c>
      <c r="P714" s="19">
        <f t="shared" si="168"/>
        <v>0</v>
      </c>
      <c r="R714" s="5"/>
    </row>
    <row r="715" spans="1:18" s="2" customFormat="1" ht="39" hidden="1" customHeight="1" x14ac:dyDescent="0.2">
      <c r="A715" s="52"/>
      <c r="B715" s="32"/>
      <c r="C715" s="121" t="s">
        <v>150</v>
      </c>
      <c r="D715" s="135">
        <f t="shared" si="174"/>
        <v>0</v>
      </c>
      <c r="E715" s="135"/>
      <c r="F715" s="135"/>
      <c r="G715" s="23" t="e">
        <f t="shared" si="172"/>
        <v>#DIV/0!</v>
      </c>
      <c r="H715" s="135"/>
      <c r="I715" s="135">
        <f t="shared" si="161"/>
        <v>0</v>
      </c>
      <c r="J715" s="135">
        <f t="shared" si="161"/>
        <v>0</v>
      </c>
      <c r="K715" s="23"/>
      <c r="L715" s="135"/>
      <c r="M715" s="135"/>
      <c r="N715" s="135"/>
      <c r="O715" s="23" t="e">
        <f t="shared" si="175"/>
        <v>#DIV/0!</v>
      </c>
      <c r="P715" s="29">
        <f t="shared" si="168"/>
        <v>0</v>
      </c>
      <c r="R715" s="5"/>
    </row>
    <row r="716" spans="1:18" s="2" customFormat="1" ht="22.5" customHeight="1" x14ac:dyDescent="0.2">
      <c r="A716" s="52"/>
      <c r="B716" s="32">
        <v>75295</v>
      </c>
      <c r="C716" s="41" t="s">
        <v>28</v>
      </c>
      <c r="D716" s="135">
        <f t="shared" si="159"/>
        <v>30000</v>
      </c>
      <c r="E716" s="135"/>
      <c r="F716" s="135"/>
      <c r="G716" s="23"/>
      <c r="H716" s="135">
        <f>SUM(H717,H726)</f>
        <v>30000</v>
      </c>
      <c r="I716" s="135"/>
      <c r="J716" s="135"/>
      <c r="K716" s="23"/>
      <c r="L716" s="135"/>
      <c r="M716" s="135"/>
      <c r="N716" s="135"/>
      <c r="O716" s="23"/>
      <c r="P716" s="58">
        <f t="shared" ref="P716:P730" si="176">E716-D716</f>
        <v>-30000</v>
      </c>
      <c r="R716" s="5"/>
    </row>
    <row r="717" spans="1:18" s="2" customFormat="1" ht="15" customHeight="1" x14ac:dyDescent="0.2">
      <c r="A717" s="52"/>
      <c r="B717" s="32"/>
      <c r="C717" s="41" t="s">
        <v>110</v>
      </c>
      <c r="D717" s="135">
        <f t="shared" si="159"/>
        <v>30000</v>
      </c>
      <c r="E717" s="135"/>
      <c r="F717" s="135"/>
      <c r="G717" s="23"/>
      <c r="H717" s="135">
        <f>SUM(H724)</f>
        <v>30000</v>
      </c>
      <c r="I717" s="135"/>
      <c r="J717" s="135"/>
      <c r="K717" s="23"/>
      <c r="L717" s="135"/>
      <c r="M717" s="135"/>
      <c r="N717" s="135"/>
      <c r="O717" s="23"/>
      <c r="P717" s="19">
        <f t="shared" si="176"/>
        <v>-30000</v>
      </c>
      <c r="R717" s="5"/>
    </row>
    <row r="718" spans="1:18" s="2" customFormat="1" hidden="1" x14ac:dyDescent="0.2">
      <c r="A718" s="52"/>
      <c r="B718" s="32"/>
      <c r="C718" s="27" t="s">
        <v>22</v>
      </c>
      <c r="D718" s="135"/>
      <c r="E718" s="135"/>
      <c r="F718" s="135"/>
      <c r="G718" s="23"/>
      <c r="H718" s="135"/>
      <c r="I718" s="135"/>
      <c r="J718" s="135"/>
      <c r="K718" s="23"/>
      <c r="L718" s="135"/>
      <c r="M718" s="135"/>
      <c r="N718" s="135"/>
      <c r="O718" s="23"/>
      <c r="P718" s="19">
        <f t="shared" si="176"/>
        <v>0</v>
      </c>
      <c r="R718" s="5"/>
    </row>
    <row r="719" spans="1:18" s="2" customFormat="1" ht="15" hidden="1" customHeight="1" x14ac:dyDescent="0.2">
      <c r="A719" s="52"/>
      <c r="B719" s="32"/>
      <c r="C719" s="22" t="s">
        <v>14</v>
      </c>
      <c r="D719" s="135"/>
      <c r="E719" s="135"/>
      <c r="F719" s="135"/>
      <c r="G719" s="23"/>
      <c r="H719" s="135"/>
      <c r="I719" s="135"/>
      <c r="J719" s="135"/>
      <c r="K719" s="23"/>
      <c r="L719" s="135"/>
      <c r="M719" s="135"/>
      <c r="N719" s="135"/>
      <c r="O719" s="23"/>
      <c r="P719" s="19">
        <f t="shared" si="176"/>
        <v>0</v>
      </c>
      <c r="R719" s="5"/>
    </row>
    <row r="720" spans="1:18" s="2" customFormat="1" hidden="1" x14ac:dyDescent="0.2">
      <c r="A720" s="52"/>
      <c r="B720" s="32"/>
      <c r="C720" s="27" t="s">
        <v>15</v>
      </c>
      <c r="D720" s="135"/>
      <c r="E720" s="135"/>
      <c r="F720" s="135"/>
      <c r="G720" s="23"/>
      <c r="H720" s="135"/>
      <c r="I720" s="135"/>
      <c r="J720" s="135"/>
      <c r="K720" s="23"/>
      <c r="L720" s="135"/>
      <c r="M720" s="135"/>
      <c r="N720" s="135"/>
      <c r="O720" s="23"/>
      <c r="P720" s="19">
        <f t="shared" si="176"/>
        <v>0</v>
      </c>
      <c r="R720" s="5"/>
    </row>
    <row r="721" spans="1:18" s="2" customFormat="1" ht="15" hidden="1" customHeight="1" x14ac:dyDescent="0.2">
      <c r="A721" s="52"/>
      <c r="B721" s="32"/>
      <c r="C721" s="27" t="s">
        <v>19</v>
      </c>
      <c r="D721" s="135"/>
      <c r="E721" s="135"/>
      <c r="F721" s="135"/>
      <c r="G721" s="23"/>
      <c r="H721" s="135"/>
      <c r="I721" s="135"/>
      <c r="J721" s="135"/>
      <c r="K721" s="23"/>
      <c r="L721" s="135"/>
      <c r="M721" s="135"/>
      <c r="N721" s="135"/>
      <c r="O721" s="23"/>
      <c r="P721" s="19">
        <f t="shared" si="176"/>
        <v>0</v>
      </c>
      <c r="R721" s="5"/>
    </row>
    <row r="722" spans="1:18" s="2" customFormat="1" ht="13.5" hidden="1" customHeight="1" x14ac:dyDescent="0.2">
      <c r="A722" s="52"/>
      <c r="B722" s="32"/>
      <c r="C722" s="27" t="s">
        <v>18</v>
      </c>
      <c r="D722" s="135"/>
      <c r="E722" s="135"/>
      <c r="F722" s="135"/>
      <c r="G722" s="23"/>
      <c r="H722" s="135"/>
      <c r="I722" s="135"/>
      <c r="J722" s="135"/>
      <c r="K722" s="23"/>
      <c r="L722" s="135"/>
      <c r="M722" s="135"/>
      <c r="N722" s="135"/>
      <c r="O722" s="23"/>
      <c r="P722" s="19">
        <f t="shared" si="176"/>
        <v>0</v>
      </c>
      <c r="R722" s="5"/>
    </row>
    <row r="723" spans="1:18" s="2" customFormat="1" ht="15" hidden="1" customHeight="1" x14ac:dyDescent="0.2">
      <c r="A723" s="52"/>
      <c r="B723" s="32"/>
      <c r="C723" s="22" t="s">
        <v>16</v>
      </c>
      <c r="D723" s="135">
        <f t="shared" si="159"/>
        <v>0</v>
      </c>
      <c r="E723" s="135"/>
      <c r="F723" s="135"/>
      <c r="G723" s="23"/>
      <c r="H723" s="135"/>
      <c r="I723" s="135"/>
      <c r="J723" s="135"/>
      <c r="K723" s="23"/>
      <c r="L723" s="135"/>
      <c r="M723" s="135"/>
      <c r="N723" s="135"/>
      <c r="O723" s="23"/>
      <c r="P723" s="19">
        <f t="shared" si="176"/>
        <v>0</v>
      </c>
      <c r="R723" s="5"/>
    </row>
    <row r="724" spans="1:18" s="2" customFormat="1" ht="15" customHeight="1" x14ac:dyDescent="0.2">
      <c r="A724" s="57"/>
      <c r="B724" s="36"/>
      <c r="C724" s="37" t="s">
        <v>17</v>
      </c>
      <c r="D724" s="136">
        <f t="shared" si="159"/>
        <v>30000</v>
      </c>
      <c r="E724" s="136"/>
      <c r="F724" s="136"/>
      <c r="G724" s="38"/>
      <c r="H724" s="136">
        <v>30000</v>
      </c>
      <c r="I724" s="135"/>
      <c r="J724" s="136"/>
      <c r="K724" s="38"/>
      <c r="L724" s="136"/>
      <c r="M724" s="136"/>
      <c r="N724" s="136"/>
      <c r="O724" s="38"/>
      <c r="P724" s="29">
        <f t="shared" si="176"/>
        <v>-30000</v>
      </c>
      <c r="R724" s="5"/>
    </row>
    <row r="725" spans="1:18" s="2" customFormat="1" ht="39" hidden="1" customHeight="1" x14ac:dyDescent="0.2">
      <c r="A725" s="52"/>
      <c r="B725" s="32"/>
      <c r="C725" s="24" t="s">
        <v>149</v>
      </c>
      <c r="D725" s="135">
        <f t="shared" si="159"/>
        <v>0</v>
      </c>
      <c r="E725" s="135"/>
      <c r="F725" s="135"/>
      <c r="G725" s="23" t="e">
        <f t="shared" ref="G725:G730" si="177">F725/E725*100</f>
        <v>#DIV/0!</v>
      </c>
      <c r="H725" s="135"/>
      <c r="I725" s="135">
        <f t="shared" si="161"/>
        <v>0</v>
      </c>
      <c r="J725" s="135">
        <f t="shared" si="161"/>
        <v>0</v>
      </c>
      <c r="K725" s="23" t="e">
        <f t="shared" ref="K725:K730" si="178">J725/I725*100</f>
        <v>#DIV/0!</v>
      </c>
      <c r="L725" s="135"/>
      <c r="M725" s="135"/>
      <c r="N725" s="135"/>
      <c r="O725" s="23" t="e">
        <f t="shared" ref="O725:O730" si="179">N725/M725*100</f>
        <v>#DIV/0!</v>
      </c>
      <c r="P725" s="19">
        <f t="shared" si="176"/>
        <v>0</v>
      </c>
      <c r="R725" s="5"/>
    </row>
    <row r="726" spans="1:18" s="2" customFormat="1" ht="15" hidden="1" customHeight="1" x14ac:dyDescent="0.2">
      <c r="A726" s="52"/>
      <c r="B726" s="32"/>
      <c r="C726" s="25" t="s">
        <v>111</v>
      </c>
      <c r="D726" s="135">
        <f t="shared" si="159"/>
        <v>0</v>
      </c>
      <c r="E726" s="135">
        <f>SUM(E728)</f>
        <v>0</v>
      </c>
      <c r="F726" s="135">
        <f>SUM(F728)</f>
        <v>0</v>
      </c>
      <c r="G726" s="23" t="e">
        <f t="shared" si="177"/>
        <v>#DIV/0!</v>
      </c>
      <c r="H726" s="135">
        <f>SUM(H728)</f>
        <v>0</v>
      </c>
      <c r="I726" s="135">
        <f t="shared" si="161"/>
        <v>0</v>
      </c>
      <c r="J726" s="135">
        <f t="shared" si="161"/>
        <v>0</v>
      </c>
      <c r="K726" s="23" t="e">
        <f t="shared" si="178"/>
        <v>#DIV/0!</v>
      </c>
      <c r="L726" s="135">
        <f>SUM(L728)</f>
        <v>0</v>
      </c>
      <c r="M726" s="135">
        <f>SUM(M728)</f>
        <v>0</v>
      </c>
      <c r="N726" s="135">
        <f>SUM(N728)</f>
        <v>0</v>
      </c>
      <c r="O726" s="23" t="e">
        <f t="shared" si="179"/>
        <v>#DIV/0!</v>
      </c>
      <c r="P726" s="19">
        <f t="shared" si="176"/>
        <v>0</v>
      </c>
      <c r="R726" s="5"/>
    </row>
    <row r="727" spans="1:18" s="2" customFormat="1" hidden="1" x14ac:dyDescent="0.2">
      <c r="A727" s="52"/>
      <c r="B727" s="32"/>
      <c r="C727" s="26" t="s">
        <v>22</v>
      </c>
      <c r="D727" s="135">
        <f t="shared" si="159"/>
        <v>0</v>
      </c>
      <c r="E727" s="135"/>
      <c r="F727" s="135"/>
      <c r="G727" s="23" t="e">
        <f t="shared" si="177"/>
        <v>#DIV/0!</v>
      </c>
      <c r="H727" s="135"/>
      <c r="I727" s="135">
        <f t="shared" si="161"/>
        <v>0</v>
      </c>
      <c r="J727" s="135">
        <f t="shared" si="161"/>
        <v>0</v>
      </c>
      <c r="K727" s="23" t="e">
        <f t="shared" si="178"/>
        <v>#DIV/0!</v>
      </c>
      <c r="L727" s="135"/>
      <c r="M727" s="135"/>
      <c r="N727" s="135"/>
      <c r="O727" s="23" t="e">
        <f t="shared" si="179"/>
        <v>#DIV/0!</v>
      </c>
      <c r="P727" s="19">
        <f t="shared" si="176"/>
        <v>0</v>
      </c>
      <c r="R727" s="5"/>
    </row>
    <row r="728" spans="1:18" s="2" customFormat="1" ht="15" hidden="1" customHeight="1" x14ac:dyDescent="0.2">
      <c r="A728" s="52"/>
      <c r="B728" s="32"/>
      <c r="C728" s="22" t="s">
        <v>7</v>
      </c>
      <c r="D728" s="135">
        <f t="shared" si="159"/>
        <v>0</v>
      </c>
      <c r="E728" s="135"/>
      <c r="F728" s="135"/>
      <c r="G728" s="23" t="e">
        <f t="shared" si="177"/>
        <v>#DIV/0!</v>
      </c>
      <c r="H728" s="135"/>
      <c r="I728" s="135">
        <f t="shared" si="161"/>
        <v>0</v>
      </c>
      <c r="J728" s="135">
        <f t="shared" si="161"/>
        <v>0</v>
      </c>
      <c r="K728" s="23" t="e">
        <f t="shared" si="178"/>
        <v>#DIV/0!</v>
      </c>
      <c r="L728" s="135"/>
      <c r="M728" s="135"/>
      <c r="N728" s="135"/>
      <c r="O728" s="23" t="e">
        <f t="shared" si="179"/>
        <v>#DIV/0!</v>
      </c>
      <c r="P728" s="19">
        <f t="shared" si="176"/>
        <v>0</v>
      </c>
      <c r="R728" s="5"/>
    </row>
    <row r="729" spans="1:18" s="2" customFormat="1" hidden="1" x14ac:dyDescent="0.2">
      <c r="A729" s="52"/>
      <c r="B729" s="32"/>
      <c r="C729" s="27" t="s">
        <v>15</v>
      </c>
      <c r="D729" s="135">
        <f t="shared" si="159"/>
        <v>0</v>
      </c>
      <c r="E729" s="135"/>
      <c r="F729" s="135"/>
      <c r="G729" s="23" t="e">
        <f t="shared" si="177"/>
        <v>#DIV/0!</v>
      </c>
      <c r="H729" s="135"/>
      <c r="I729" s="135">
        <f t="shared" si="161"/>
        <v>0</v>
      </c>
      <c r="J729" s="135">
        <f t="shared" si="161"/>
        <v>0</v>
      </c>
      <c r="K729" s="23" t="e">
        <f t="shared" si="178"/>
        <v>#DIV/0!</v>
      </c>
      <c r="L729" s="135"/>
      <c r="M729" s="135"/>
      <c r="N729" s="135"/>
      <c r="O729" s="23" t="e">
        <f t="shared" si="179"/>
        <v>#DIV/0!</v>
      </c>
      <c r="P729" s="19">
        <f t="shared" si="176"/>
        <v>0</v>
      </c>
      <c r="R729" s="5"/>
    </row>
    <row r="730" spans="1:18" s="2" customFormat="1" ht="39" hidden="1" customHeight="1" x14ac:dyDescent="0.2">
      <c r="A730" s="57"/>
      <c r="B730" s="36"/>
      <c r="C730" s="39" t="s">
        <v>150</v>
      </c>
      <c r="D730" s="136">
        <f t="shared" si="159"/>
        <v>0</v>
      </c>
      <c r="E730" s="136"/>
      <c r="F730" s="136"/>
      <c r="G730" s="38" t="e">
        <f t="shared" si="177"/>
        <v>#DIV/0!</v>
      </c>
      <c r="H730" s="136"/>
      <c r="I730" s="136">
        <f t="shared" ref="I730:J793" si="180">E730-M730</f>
        <v>0</v>
      </c>
      <c r="J730" s="136">
        <f t="shared" si="180"/>
        <v>0</v>
      </c>
      <c r="K730" s="38" t="e">
        <f t="shared" si="178"/>
        <v>#DIV/0!</v>
      </c>
      <c r="L730" s="136"/>
      <c r="M730" s="136"/>
      <c r="N730" s="136"/>
      <c r="O730" s="38" t="e">
        <f t="shared" si="179"/>
        <v>#DIV/0!</v>
      </c>
      <c r="P730" s="29">
        <f t="shared" si="176"/>
        <v>0</v>
      </c>
      <c r="R730" s="5"/>
    </row>
    <row r="731" spans="1:18" s="17" customFormat="1" ht="21.75" customHeight="1" x14ac:dyDescent="0.3">
      <c r="A731" s="42">
        <v>754</v>
      </c>
      <c r="B731" s="25" t="s">
        <v>38</v>
      </c>
      <c r="C731" s="70"/>
      <c r="D731" s="150">
        <f t="shared" si="159"/>
        <v>158099945</v>
      </c>
      <c r="E731" s="150">
        <f>SUM(E732,E747,E762,E777,E792,E807,E822,E837)</f>
        <v>243674479.45999998</v>
      </c>
      <c r="F731" s="150">
        <f>SUM(F732,F747,F762,F777,F792,F807,F822,F837)</f>
        <v>238849303.65000001</v>
      </c>
      <c r="G731" s="158">
        <f t="shared" si="151"/>
        <v>98.019827180633399</v>
      </c>
      <c r="H731" s="150">
        <f>SUM(H732,H747,H762,H777,H792,H807,H822,H837)</f>
        <v>83982040</v>
      </c>
      <c r="I731" s="155">
        <f t="shared" si="180"/>
        <v>135186836.81999999</v>
      </c>
      <c r="J731" s="156">
        <f t="shared" si="180"/>
        <v>130488148.15999998</v>
      </c>
      <c r="K731" s="158">
        <f t="shared" si="155"/>
        <v>96.52430016817668</v>
      </c>
      <c r="L731" s="150">
        <f>SUM(L732,L747,L762,L777,L792,L807,L822,L837)</f>
        <v>74117905</v>
      </c>
      <c r="M731" s="150">
        <f>SUM(M732,M747,M762,M777,M792,M807,M822,M837)</f>
        <v>108487642.64</v>
      </c>
      <c r="N731" s="150">
        <f>SUM(N732,N747,N762,N777,N792,N807,N822,N837)</f>
        <v>108361155.49000002</v>
      </c>
      <c r="O731" s="158">
        <f t="shared" si="156"/>
        <v>99.883408702666983</v>
      </c>
      <c r="P731" s="159">
        <f t="shared" si="154"/>
        <v>85574534.459999979</v>
      </c>
      <c r="Q731" s="100"/>
      <c r="R731" s="5"/>
    </row>
    <row r="732" spans="1:18" s="2" customFormat="1" ht="15.75" customHeight="1" x14ac:dyDescent="0.2">
      <c r="A732" s="42"/>
      <c r="B732" s="85">
        <v>75405</v>
      </c>
      <c r="C732" s="87" t="s">
        <v>123</v>
      </c>
      <c r="D732" s="139">
        <f t="shared" si="159"/>
        <v>865250</v>
      </c>
      <c r="E732" s="139">
        <f>SUM(E733,E742)</f>
        <v>695250</v>
      </c>
      <c r="F732" s="139">
        <f>SUM(F733,F742)</f>
        <v>642436.97</v>
      </c>
      <c r="G732" s="54">
        <f t="shared" si="151"/>
        <v>92.403735346997479</v>
      </c>
      <c r="H732" s="139"/>
      <c r="I732" s="135"/>
      <c r="J732" s="135"/>
      <c r="K732" s="54"/>
      <c r="L732" s="139">
        <f>SUM(L733,L742)</f>
        <v>865250</v>
      </c>
      <c r="M732" s="139">
        <f>SUM(M733,M742)</f>
        <v>695250</v>
      </c>
      <c r="N732" s="139">
        <f>SUM(N733,N742)</f>
        <v>642436.97</v>
      </c>
      <c r="O732" s="54">
        <f t="shared" si="156"/>
        <v>92.403735346997479</v>
      </c>
      <c r="P732" s="58">
        <f t="shared" si="154"/>
        <v>-170000</v>
      </c>
      <c r="R732" s="5"/>
    </row>
    <row r="733" spans="1:18" s="2" customFormat="1" ht="12.75" customHeight="1" x14ac:dyDescent="0.2">
      <c r="A733" s="42"/>
      <c r="B733" s="116"/>
      <c r="C733" s="41" t="s">
        <v>110</v>
      </c>
      <c r="D733" s="135">
        <f t="shared" si="159"/>
        <v>595250</v>
      </c>
      <c r="E733" s="135">
        <f>SUM(E735,E739,E740,E741)</f>
        <v>295250</v>
      </c>
      <c r="F733" s="135">
        <f>SUM(F735,F739,F740,F741)</f>
        <v>288862.67</v>
      </c>
      <c r="G733" s="23">
        <f t="shared" ref="G733:G795" si="181">F733/E733*100</f>
        <v>97.836636748518202</v>
      </c>
      <c r="H733" s="135"/>
      <c r="I733" s="135"/>
      <c r="J733" s="135"/>
      <c r="K733" s="23"/>
      <c r="L733" s="135">
        <f>SUM(L735,L739,L740,L741)</f>
        <v>595250</v>
      </c>
      <c r="M733" s="135">
        <f>SUM(M735,M739,M740,M741)</f>
        <v>295250</v>
      </c>
      <c r="N733" s="135">
        <f>SUM(N735,N739,N740,N741)</f>
        <v>288862.67</v>
      </c>
      <c r="O733" s="23">
        <f t="shared" si="156"/>
        <v>97.836636748518202</v>
      </c>
      <c r="P733" s="19">
        <f t="shared" si="154"/>
        <v>-300000</v>
      </c>
      <c r="R733" s="5"/>
    </row>
    <row r="734" spans="1:18" s="2" customFormat="1" x14ac:dyDescent="0.2">
      <c r="A734" s="42"/>
      <c r="B734" s="116"/>
      <c r="C734" s="27" t="s">
        <v>22</v>
      </c>
      <c r="D734" s="135"/>
      <c r="E734" s="135"/>
      <c r="F734" s="135"/>
      <c r="G734" s="23"/>
      <c r="H734" s="135"/>
      <c r="I734" s="135"/>
      <c r="J734" s="135"/>
      <c r="K734" s="23"/>
      <c r="L734" s="135"/>
      <c r="M734" s="135"/>
      <c r="N734" s="135"/>
      <c r="O734" s="23"/>
      <c r="P734" s="19">
        <f t="shared" si="154"/>
        <v>0</v>
      </c>
      <c r="R734" s="5"/>
    </row>
    <row r="735" spans="1:18" s="2" customFormat="1" ht="14.25" customHeight="1" x14ac:dyDescent="0.2">
      <c r="A735" s="42"/>
      <c r="B735" s="116"/>
      <c r="C735" s="22" t="s">
        <v>14</v>
      </c>
      <c r="D735" s="135">
        <f t="shared" si="159"/>
        <v>595250</v>
      </c>
      <c r="E735" s="135">
        <f>SUM(E737:E738)</f>
        <v>295250</v>
      </c>
      <c r="F735" s="135">
        <f>SUM(F737:F738)</f>
        <v>288862.67</v>
      </c>
      <c r="G735" s="23">
        <f t="shared" si="181"/>
        <v>97.836636748518202</v>
      </c>
      <c r="H735" s="135"/>
      <c r="I735" s="135"/>
      <c r="J735" s="135"/>
      <c r="K735" s="23"/>
      <c r="L735" s="135">
        <f>SUM(L737:L738)</f>
        <v>595250</v>
      </c>
      <c r="M735" s="135">
        <f>SUM(M737:M738)</f>
        <v>295250</v>
      </c>
      <c r="N735" s="135">
        <f>SUM(N737:N738)</f>
        <v>288862.67</v>
      </c>
      <c r="O735" s="23">
        <f t="shared" si="156"/>
        <v>97.836636748518202</v>
      </c>
      <c r="P735" s="19">
        <f t="shared" si="154"/>
        <v>-300000</v>
      </c>
      <c r="R735" s="5"/>
    </row>
    <row r="736" spans="1:18" s="2" customFormat="1" x14ac:dyDescent="0.2">
      <c r="A736" s="42"/>
      <c r="B736" s="116"/>
      <c r="C736" s="27" t="s">
        <v>15</v>
      </c>
      <c r="D736" s="135"/>
      <c r="E736" s="135"/>
      <c r="F736" s="135"/>
      <c r="G736" s="23"/>
      <c r="H736" s="135"/>
      <c r="I736" s="135"/>
      <c r="J736" s="135"/>
      <c r="K736" s="23"/>
      <c r="L736" s="135"/>
      <c r="M736" s="135"/>
      <c r="N736" s="135"/>
      <c r="O736" s="23"/>
      <c r="P736" s="19">
        <f t="shared" si="154"/>
        <v>0</v>
      </c>
      <c r="R736" s="5"/>
    </row>
    <row r="737" spans="1:18" s="2" customFormat="1" ht="15" hidden="1" customHeight="1" x14ac:dyDescent="0.2">
      <c r="A737" s="42"/>
      <c r="B737" s="116"/>
      <c r="C737" s="27" t="s">
        <v>19</v>
      </c>
      <c r="D737" s="135">
        <f t="shared" si="159"/>
        <v>0</v>
      </c>
      <c r="E737" s="135"/>
      <c r="F737" s="135"/>
      <c r="G737" s="23" t="e">
        <f t="shared" si="181"/>
        <v>#DIV/0!</v>
      </c>
      <c r="H737" s="135"/>
      <c r="I737" s="135"/>
      <c r="J737" s="135"/>
      <c r="K737" s="23"/>
      <c r="L737" s="135"/>
      <c r="M737" s="135"/>
      <c r="N737" s="135"/>
      <c r="O737" s="23" t="e">
        <f t="shared" si="156"/>
        <v>#DIV/0!</v>
      </c>
      <c r="P737" s="19">
        <f t="shared" si="154"/>
        <v>0</v>
      </c>
      <c r="R737" s="5"/>
    </row>
    <row r="738" spans="1:18" s="2" customFormat="1" ht="13.5" customHeight="1" x14ac:dyDescent="0.2">
      <c r="A738" s="42"/>
      <c r="B738" s="116"/>
      <c r="C738" s="27" t="s">
        <v>18</v>
      </c>
      <c r="D738" s="135">
        <f t="shared" si="159"/>
        <v>595250</v>
      </c>
      <c r="E738" s="135">
        <v>295250</v>
      </c>
      <c r="F738" s="135">
        <v>288862.67</v>
      </c>
      <c r="G738" s="23">
        <f t="shared" si="181"/>
        <v>97.836636748518202</v>
      </c>
      <c r="H738" s="135"/>
      <c r="I738" s="135"/>
      <c r="J738" s="135"/>
      <c r="K738" s="23"/>
      <c r="L738" s="135">
        <v>595250</v>
      </c>
      <c r="M738" s="135">
        <v>295250</v>
      </c>
      <c r="N738" s="135">
        <v>288862.67</v>
      </c>
      <c r="O738" s="23">
        <f t="shared" si="156"/>
        <v>97.836636748518202</v>
      </c>
      <c r="P738" s="19">
        <f t="shared" si="154"/>
        <v>-300000</v>
      </c>
      <c r="R738" s="5"/>
    </row>
    <row r="739" spans="1:18" s="2" customFormat="1" ht="15" hidden="1" customHeight="1" x14ac:dyDescent="0.2">
      <c r="A739" s="42"/>
      <c r="B739" s="116"/>
      <c r="C739" s="22" t="s">
        <v>16</v>
      </c>
      <c r="D739" s="135">
        <f t="shared" si="159"/>
        <v>0</v>
      </c>
      <c r="E739" s="135"/>
      <c r="F739" s="135"/>
      <c r="G739" s="23" t="e">
        <f t="shared" si="181"/>
        <v>#DIV/0!</v>
      </c>
      <c r="H739" s="135"/>
      <c r="I739" s="135"/>
      <c r="J739" s="135"/>
      <c r="K739" s="23"/>
      <c r="L739" s="135"/>
      <c r="M739" s="135"/>
      <c r="N739" s="135"/>
      <c r="O739" s="23" t="e">
        <f t="shared" si="156"/>
        <v>#DIV/0!</v>
      </c>
      <c r="P739" s="19">
        <f t="shared" si="154"/>
        <v>0</v>
      </c>
      <c r="R739" s="5"/>
    </row>
    <row r="740" spans="1:18" s="2" customFormat="1" ht="15" hidden="1" customHeight="1" x14ac:dyDescent="0.2">
      <c r="A740" s="42"/>
      <c r="B740" s="116"/>
      <c r="C740" s="22" t="s">
        <v>17</v>
      </c>
      <c r="D740" s="135">
        <f t="shared" si="159"/>
        <v>0</v>
      </c>
      <c r="E740" s="135"/>
      <c r="F740" s="135"/>
      <c r="G740" s="23" t="e">
        <f t="shared" si="181"/>
        <v>#DIV/0!</v>
      </c>
      <c r="H740" s="135"/>
      <c r="I740" s="135"/>
      <c r="J740" s="135"/>
      <c r="K740" s="23"/>
      <c r="L740" s="135"/>
      <c r="M740" s="135"/>
      <c r="N740" s="135"/>
      <c r="O740" s="23" t="e">
        <f t="shared" si="156"/>
        <v>#DIV/0!</v>
      </c>
      <c r="P740" s="19">
        <f t="shared" si="154"/>
        <v>0</v>
      </c>
      <c r="R740" s="5"/>
    </row>
    <row r="741" spans="1:18" s="2" customFormat="1" ht="39" hidden="1" customHeight="1" x14ac:dyDescent="0.2">
      <c r="A741" s="42"/>
      <c r="B741" s="116"/>
      <c r="C741" s="24" t="s">
        <v>149</v>
      </c>
      <c r="D741" s="135">
        <f t="shared" si="159"/>
        <v>0</v>
      </c>
      <c r="E741" s="135"/>
      <c r="F741" s="135"/>
      <c r="G741" s="23" t="e">
        <f t="shared" si="181"/>
        <v>#DIV/0!</v>
      </c>
      <c r="H741" s="135"/>
      <c r="I741" s="135"/>
      <c r="J741" s="135"/>
      <c r="K741" s="23"/>
      <c r="L741" s="135"/>
      <c r="M741" s="135"/>
      <c r="N741" s="135"/>
      <c r="O741" s="23" t="e">
        <f t="shared" si="156"/>
        <v>#DIV/0!</v>
      </c>
      <c r="P741" s="19">
        <f t="shared" si="154"/>
        <v>0</v>
      </c>
      <c r="R741" s="5"/>
    </row>
    <row r="742" spans="1:18" s="2" customFormat="1" ht="13.5" customHeight="1" x14ac:dyDescent="0.2">
      <c r="A742" s="42"/>
      <c r="B742" s="116"/>
      <c r="C742" s="25" t="s">
        <v>111</v>
      </c>
      <c r="D742" s="135">
        <f t="shared" si="159"/>
        <v>270000</v>
      </c>
      <c r="E742" s="135">
        <f>SUM(E744)</f>
        <v>400000</v>
      </c>
      <c r="F742" s="135">
        <f>SUM(F744)</f>
        <v>353574.3</v>
      </c>
      <c r="G742" s="23">
        <f t="shared" si="181"/>
        <v>88.393574999999998</v>
      </c>
      <c r="H742" s="135"/>
      <c r="I742" s="135"/>
      <c r="J742" s="135"/>
      <c r="K742" s="23"/>
      <c r="L742" s="135">
        <f>SUM(L744)</f>
        <v>270000</v>
      </c>
      <c r="M742" s="135">
        <f>SUM(M744)</f>
        <v>400000</v>
      </c>
      <c r="N742" s="135">
        <f>SUM(N744)</f>
        <v>353574.3</v>
      </c>
      <c r="O742" s="23">
        <f t="shared" si="156"/>
        <v>88.393574999999998</v>
      </c>
      <c r="P742" s="19">
        <f t="shared" si="154"/>
        <v>130000</v>
      </c>
      <c r="R742" s="5"/>
    </row>
    <row r="743" spans="1:18" s="2" customFormat="1" x14ac:dyDescent="0.2">
      <c r="A743" s="42"/>
      <c r="B743" s="116"/>
      <c r="C743" s="26" t="s">
        <v>22</v>
      </c>
      <c r="D743" s="135"/>
      <c r="E743" s="135"/>
      <c r="F743" s="135"/>
      <c r="G743" s="23"/>
      <c r="H743" s="135"/>
      <c r="I743" s="135"/>
      <c r="J743" s="135"/>
      <c r="K743" s="23"/>
      <c r="L743" s="135"/>
      <c r="M743" s="135"/>
      <c r="N743" s="135"/>
      <c r="O743" s="23"/>
      <c r="P743" s="19">
        <f t="shared" si="154"/>
        <v>0</v>
      </c>
      <c r="R743" s="5"/>
    </row>
    <row r="744" spans="1:18" s="2" customFormat="1" ht="15.75" customHeight="1" x14ac:dyDescent="0.2">
      <c r="A744" s="42"/>
      <c r="B744" s="118"/>
      <c r="C744" s="132" t="s">
        <v>7</v>
      </c>
      <c r="D744" s="140">
        <f t="shared" ref="D744:D806" si="182">H744+L744</f>
        <v>270000</v>
      </c>
      <c r="E744" s="140">
        <v>400000</v>
      </c>
      <c r="F744" s="140">
        <v>353574.3</v>
      </c>
      <c r="G744" s="50">
        <f t="shared" si="181"/>
        <v>88.393574999999998</v>
      </c>
      <c r="H744" s="140"/>
      <c r="I744" s="140"/>
      <c r="J744" s="140"/>
      <c r="K744" s="50"/>
      <c r="L744" s="140">
        <v>270000</v>
      </c>
      <c r="M744" s="140">
        <v>400000</v>
      </c>
      <c r="N744" s="140">
        <v>353574.3</v>
      </c>
      <c r="O744" s="50">
        <f t="shared" si="156"/>
        <v>88.393574999999998</v>
      </c>
      <c r="P744" s="34">
        <f t="shared" si="154"/>
        <v>130000</v>
      </c>
      <c r="R744" s="5"/>
    </row>
    <row r="745" spans="1:18" s="2" customFormat="1" hidden="1" x14ac:dyDescent="0.2">
      <c r="A745" s="42"/>
      <c r="B745" s="116"/>
      <c r="C745" s="27" t="s">
        <v>15</v>
      </c>
      <c r="D745" s="135">
        <f t="shared" si="182"/>
        <v>0</v>
      </c>
      <c r="E745" s="135"/>
      <c r="F745" s="135"/>
      <c r="G745" s="23" t="e">
        <f t="shared" si="181"/>
        <v>#DIV/0!</v>
      </c>
      <c r="H745" s="135"/>
      <c r="I745" s="135"/>
      <c r="J745" s="135">
        <f t="shared" si="180"/>
        <v>0</v>
      </c>
      <c r="K745" s="23" t="e">
        <f t="shared" si="155"/>
        <v>#DIV/0!</v>
      </c>
      <c r="L745" s="135"/>
      <c r="M745" s="135"/>
      <c r="N745" s="135"/>
      <c r="O745" s="23" t="e">
        <f t="shared" si="156"/>
        <v>#DIV/0!</v>
      </c>
      <c r="P745" s="19">
        <f t="shared" si="154"/>
        <v>0</v>
      </c>
      <c r="R745" s="5"/>
    </row>
    <row r="746" spans="1:18" s="2" customFormat="1" ht="39" hidden="1" customHeight="1" x14ac:dyDescent="0.2">
      <c r="A746" s="42"/>
      <c r="B746" s="116"/>
      <c r="C746" s="53" t="s">
        <v>150</v>
      </c>
      <c r="D746" s="140">
        <f t="shared" si="182"/>
        <v>0</v>
      </c>
      <c r="E746" s="140"/>
      <c r="F746" s="140"/>
      <c r="G746" s="50" t="e">
        <f t="shared" si="181"/>
        <v>#DIV/0!</v>
      </c>
      <c r="H746" s="140"/>
      <c r="I746" s="140"/>
      <c r="J746" s="135">
        <f t="shared" si="180"/>
        <v>0</v>
      </c>
      <c r="K746" s="50" t="e">
        <f t="shared" si="155"/>
        <v>#DIV/0!</v>
      </c>
      <c r="L746" s="140"/>
      <c r="M746" s="140"/>
      <c r="N746" s="140"/>
      <c r="O746" s="50" t="e">
        <f t="shared" si="156"/>
        <v>#DIV/0!</v>
      </c>
      <c r="P746" s="34">
        <f t="shared" si="154"/>
        <v>0</v>
      </c>
      <c r="R746" s="5"/>
    </row>
    <row r="747" spans="1:18" s="2" customFormat="1" ht="18" customHeight="1" x14ac:dyDescent="0.2">
      <c r="A747" s="42"/>
      <c r="B747" s="85">
        <v>75411</v>
      </c>
      <c r="C747" s="120" t="s">
        <v>68</v>
      </c>
      <c r="D747" s="135">
        <f t="shared" si="182"/>
        <v>73252655</v>
      </c>
      <c r="E747" s="135">
        <f>SUM(E748,E757)</f>
        <v>77994490.519999996</v>
      </c>
      <c r="F747" s="135">
        <f>SUM(F748,F757)</f>
        <v>77960959.970000014</v>
      </c>
      <c r="G747" s="23">
        <f t="shared" si="181"/>
        <v>99.95700907874847</v>
      </c>
      <c r="H747" s="135"/>
      <c r="I747" s="135"/>
      <c r="J747" s="135"/>
      <c r="K747" s="23"/>
      <c r="L747" s="135">
        <f>SUM(L748,L757)</f>
        <v>73252655</v>
      </c>
      <c r="M747" s="135">
        <f>SUM(M748,M757)</f>
        <v>77994490.519999996</v>
      </c>
      <c r="N747" s="135">
        <f>SUM(N748,N757)</f>
        <v>77960959.970000014</v>
      </c>
      <c r="O747" s="23">
        <f t="shared" si="156"/>
        <v>99.95700907874847</v>
      </c>
      <c r="P747" s="59">
        <f t="shared" si="154"/>
        <v>4741835.5199999958</v>
      </c>
      <c r="R747" s="5"/>
    </row>
    <row r="748" spans="1:18" s="2" customFormat="1" ht="13.5" customHeight="1" x14ac:dyDescent="0.2">
      <c r="A748" s="42"/>
      <c r="B748" s="116"/>
      <c r="C748" s="41" t="s">
        <v>110</v>
      </c>
      <c r="D748" s="135">
        <f t="shared" si="182"/>
        <v>72081655</v>
      </c>
      <c r="E748" s="135">
        <f>SUM(E750,E755)</f>
        <v>76877747.519999996</v>
      </c>
      <c r="F748" s="135">
        <f>SUM(F750,F755)</f>
        <v>76844218.170000017</v>
      </c>
      <c r="G748" s="23">
        <f t="shared" si="181"/>
        <v>99.956386144129354</v>
      </c>
      <c r="H748" s="135"/>
      <c r="I748" s="135"/>
      <c r="J748" s="135"/>
      <c r="K748" s="23"/>
      <c r="L748" s="135">
        <f>SUM(L750,L754,L755,L756)</f>
        <v>72081655</v>
      </c>
      <c r="M748" s="135">
        <f>SUM(M750,M754,M755,M756)</f>
        <v>76877747.519999996</v>
      </c>
      <c r="N748" s="135">
        <f>SUM(N750,N754,N755,N756)</f>
        <v>76844218.170000017</v>
      </c>
      <c r="O748" s="23">
        <f t="shared" si="156"/>
        <v>99.956386144129354</v>
      </c>
      <c r="P748" s="19">
        <f t="shared" si="154"/>
        <v>4796092.5199999958</v>
      </c>
      <c r="R748" s="5"/>
    </row>
    <row r="749" spans="1:18" s="2" customFormat="1" x14ac:dyDescent="0.2">
      <c r="A749" s="42"/>
      <c r="B749" s="116"/>
      <c r="C749" s="27" t="s">
        <v>22</v>
      </c>
      <c r="D749" s="135"/>
      <c r="E749" s="135"/>
      <c r="F749" s="135"/>
      <c r="G749" s="23"/>
      <c r="H749" s="135"/>
      <c r="I749" s="135"/>
      <c r="J749" s="135"/>
      <c r="K749" s="23"/>
      <c r="L749" s="135"/>
      <c r="M749" s="135"/>
      <c r="N749" s="135"/>
      <c r="O749" s="23"/>
      <c r="P749" s="19">
        <f t="shared" si="154"/>
        <v>0</v>
      </c>
      <c r="R749" s="5"/>
    </row>
    <row r="750" spans="1:18" s="2" customFormat="1" ht="13.5" customHeight="1" x14ac:dyDescent="0.2">
      <c r="A750" s="42"/>
      <c r="B750" s="116"/>
      <c r="C750" s="22" t="s">
        <v>14</v>
      </c>
      <c r="D750" s="135">
        <f t="shared" si="182"/>
        <v>69833655</v>
      </c>
      <c r="E750" s="135">
        <f>SUM(E752:E753)</f>
        <v>74533168.519999996</v>
      </c>
      <c r="F750" s="135">
        <f>SUM(F752:F753)</f>
        <v>74499640.550000012</v>
      </c>
      <c r="G750" s="23">
        <f t="shared" si="181"/>
        <v>99.955016040957673</v>
      </c>
      <c r="H750" s="135"/>
      <c r="I750" s="135"/>
      <c r="J750" s="135"/>
      <c r="K750" s="23"/>
      <c r="L750" s="135">
        <f>SUM(L752:L753)</f>
        <v>69833655</v>
      </c>
      <c r="M750" s="135">
        <f>SUM(M752:M753)</f>
        <v>74533168.519999996</v>
      </c>
      <c r="N750" s="135">
        <f>SUM(N752:N753)</f>
        <v>74499640.550000012</v>
      </c>
      <c r="O750" s="23">
        <f t="shared" si="156"/>
        <v>99.955016040957673</v>
      </c>
      <c r="P750" s="19">
        <f t="shared" ref="P750:P828" si="183">E750-D750</f>
        <v>4699513.5199999958</v>
      </c>
      <c r="R750" s="5"/>
    </row>
    <row r="751" spans="1:18" s="2" customFormat="1" x14ac:dyDescent="0.2">
      <c r="A751" s="42"/>
      <c r="B751" s="116"/>
      <c r="C751" s="27" t="s">
        <v>15</v>
      </c>
      <c r="D751" s="135"/>
      <c r="E751" s="135"/>
      <c r="F751" s="135"/>
      <c r="G751" s="23"/>
      <c r="H751" s="135"/>
      <c r="I751" s="135"/>
      <c r="J751" s="135"/>
      <c r="K751" s="23"/>
      <c r="L751" s="135"/>
      <c r="M751" s="135"/>
      <c r="N751" s="135"/>
      <c r="O751" s="23"/>
      <c r="P751" s="19">
        <f t="shared" si="183"/>
        <v>0</v>
      </c>
      <c r="R751" s="5"/>
    </row>
    <row r="752" spans="1:18" s="2" customFormat="1" ht="12.75" customHeight="1" x14ac:dyDescent="0.2">
      <c r="A752" s="42"/>
      <c r="B752" s="116"/>
      <c r="C752" s="27" t="s">
        <v>19</v>
      </c>
      <c r="D752" s="135">
        <f t="shared" si="182"/>
        <v>64911356</v>
      </c>
      <c r="E752" s="135">
        <v>68425015.609999999</v>
      </c>
      <c r="F752" s="135">
        <v>68391494.370000005</v>
      </c>
      <c r="G752" s="23">
        <f t="shared" si="181"/>
        <v>99.951010255969749</v>
      </c>
      <c r="H752" s="135"/>
      <c r="I752" s="135"/>
      <c r="J752" s="135"/>
      <c r="K752" s="23"/>
      <c r="L752" s="135">
        <v>64911356</v>
      </c>
      <c r="M752" s="135">
        <v>68425015.609999999</v>
      </c>
      <c r="N752" s="135">
        <v>68391494.370000005</v>
      </c>
      <c r="O752" s="23">
        <f t="shared" ref="O752:O757" si="184">N752/M752*100</f>
        <v>99.951010255969749</v>
      </c>
      <c r="P752" s="19">
        <f t="shared" si="183"/>
        <v>3513659.6099999994</v>
      </c>
      <c r="R752" s="5"/>
    </row>
    <row r="753" spans="1:18" s="2" customFormat="1" ht="15" customHeight="1" x14ac:dyDescent="0.2">
      <c r="A753" s="42"/>
      <c r="B753" s="116"/>
      <c r="C753" s="27" t="s">
        <v>18</v>
      </c>
      <c r="D753" s="135">
        <f t="shared" si="182"/>
        <v>4922299</v>
      </c>
      <c r="E753" s="135">
        <v>6108152.9100000001</v>
      </c>
      <c r="F753" s="135">
        <v>6108146.1799999997</v>
      </c>
      <c r="G753" s="23">
        <f t="shared" si="181"/>
        <v>99.999889819392223</v>
      </c>
      <c r="H753" s="135"/>
      <c r="I753" s="135"/>
      <c r="J753" s="135"/>
      <c r="K753" s="23"/>
      <c r="L753" s="135">
        <v>4922299</v>
      </c>
      <c r="M753" s="135">
        <v>6108152.9100000001</v>
      </c>
      <c r="N753" s="135">
        <v>6108146.1799999997</v>
      </c>
      <c r="O753" s="23">
        <f t="shared" si="184"/>
        <v>99.999889819392223</v>
      </c>
      <c r="P753" s="19">
        <f t="shared" si="183"/>
        <v>1185853.9100000001</v>
      </c>
      <c r="R753" s="5"/>
    </row>
    <row r="754" spans="1:18" s="2" customFormat="1" ht="15" hidden="1" customHeight="1" x14ac:dyDescent="0.2">
      <c r="A754" s="42"/>
      <c r="B754" s="116"/>
      <c r="C754" s="22" t="s">
        <v>16</v>
      </c>
      <c r="D754" s="135">
        <f t="shared" si="182"/>
        <v>0</v>
      </c>
      <c r="E754" s="135"/>
      <c r="F754" s="135"/>
      <c r="G754" s="23" t="e">
        <f t="shared" si="181"/>
        <v>#DIV/0!</v>
      </c>
      <c r="H754" s="135"/>
      <c r="I754" s="135"/>
      <c r="J754" s="135"/>
      <c r="K754" s="23"/>
      <c r="L754" s="135"/>
      <c r="M754" s="135"/>
      <c r="N754" s="135"/>
      <c r="O754" s="23" t="e">
        <f t="shared" si="184"/>
        <v>#DIV/0!</v>
      </c>
      <c r="P754" s="19">
        <f t="shared" si="183"/>
        <v>0</v>
      </c>
      <c r="R754" s="5"/>
    </row>
    <row r="755" spans="1:18" s="2" customFormat="1" ht="12" customHeight="1" x14ac:dyDescent="0.2">
      <c r="A755" s="42"/>
      <c r="B755" s="116"/>
      <c r="C755" s="22" t="s">
        <v>17</v>
      </c>
      <c r="D755" s="135">
        <f t="shared" si="182"/>
        <v>2248000</v>
      </c>
      <c r="E755" s="135">
        <v>2344579</v>
      </c>
      <c r="F755" s="135">
        <v>2344577.62</v>
      </c>
      <c r="G755" s="23">
        <f t="shared" si="181"/>
        <v>99.999941140818891</v>
      </c>
      <c r="H755" s="135"/>
      <c r="I755" s="135"/>
      <c r="J755" s="135"/>
      <c r="K755" s="23"/>
      <c r="L755" s="135">
        <v>2248000</v>
      </c>
      <c r="M755" s="135">
        <v>2344579</v>
      </c>
      <c r="N755" s="135">
        <v>2344577.62</v>
      </c>
      <c r="O755" s="23">
        <f t="shared" si="184"/>
        <v>99.999941140818891</v>
      </c>
      <c r="P755" s="19">
        <f t="shared" si="183"/>
        <v>96579</v>
      </c>
      <c r="R755" s="5"/>
    </row>
    <row r="756" spans="1:18" s="2" customFormat="1" ht="39" hidden="1" customHeight="1" x14ac:dyDescent="0.2">
      <c r="A756" s="42"/>
      <c r="B756" s="116"/>
      <c r="C756" s="24" t="s">
        <v>149</v>
      </c>
      <c r="D756" s="135">
        <f t="shared" si="182"/>
        <v>0</v>
      </c>
      <c r="E756" s="135"/>
      <c r="F756" s="135"/>
      <c r="G756" s="23" t="e">
        <f t="shared" si="181"/>
        <v>#DIV/0!</v>
      </c>
      <c r="H756" s="135"/>
      <c r="I756" s="135"/>
      <c r="J756" s="135"/>
      <c r="K756" s="23"/>
      <c r="L756" s="135"/>
      <c r="M756" s="135"/>
      <c r="N756" s="135"/>
      <c r="O756" s="23" t="e">
        <f t="shared" si="184"/>
        <v>#DIV/0!</v>
      </c>
      <c r="P756" s="19">
        <f t="shared" si="183"/>
        <v>0</v>
      </c>
      <c r="R756" s="5"/>
    </row>
    <row r="757" spans="1:18" s="2" customFormat="1" ht="15" customHeight="1" x14ac:dyDescent="0.2">
      <c r="A757" s="134"/>
      <c r="B757" s="116"/>
      <c r="C757" s="25" t="s">
        <v>111</v>
      </c>
      <c r="D757" s="135">
        <f t="shared" si="182"/>
        <v>1171000</v>
      </c>
      <c r="E757" s="135">
        <f>SUM(E759)</f>
        <v>1116743</v>
      </c>
      <c r="F757" s="135">
        <f>SUM(F759)</f>
        <v>1116741.8</v>
      </c>
      <c r="G757" s="23">
        <f t="shared" si="181"/>
        <v>99.999892544658891</v>
      </c>
      <c r="H757" s="135"/>
      <c r="I757" s="135"/>
      <c r="J757" s="135"/>
      <c r="K757" s="23"/>
      <c r="L757" s="135">
        <f>SUM(L759)</f>
        <v>1171000</v>
      </c>
      <c r="M757" s="135">
        <f>SUM(M759)</f>
        <v>1116743</v>
      </c>
      <c r="N757" s="135">
        <f>SUM(N759)</f>
        <v>1116741.8</v>
      </c>
      <c r="O757" s="23">
        <f t="shared" si="184"/>
        <v>99.999892544658891</v>
      </c>
      <c r="P757" s="19">
        <f t="shared" si="183"/>
        <v>-54257</v>
      </c>
      <c r="R757" s="5"/>
    </row>
    <row r="758" spans="1:18" s="2" customFormat="1" x14ac:dyDescent="0.2">
      <c r="A758" s="134"/>
      <c r="B758" s="116"/>
      <c r="C758" s="26" t="s">
        <v>22</v>
      </c>
      <c r="D758" s="135"/>
      <c r="E758" s="135"/>
      <c r="F758" s="135"/>
      <c r="G758" s="23"/>
      <c r="H758" s="135"/>
      <c r="I758" s="135"/>
      <c r="J758" s="135"/>
      <c r="K758" s="23"/>
      <c r="L758" s="135"/>
      <c r="M758" s="135"/>
      <c r="N758" s="135"/>
      <c r="O758" s="23"/>
      <c r="P758" s="19">
        <f t="shared" si="183"/>
        <v>0</v>
      </c>
      <c r="R758" s="5"/>
    </row>
    <row r="759" spans="1:18" s="2" customFormat="1" ht="16.5" customHeight="1" x14ac:dyDescent="0.2">
      <c r="A759" s="134"/>
      <c r="B759" s="118"/>
      <c r="C759" s="49" t="s">
        <v>7</v>
      </c>
      <c r="D759" s="140">
        <f t="shared" si="182"/>
        <v>1171000</v>
      </c>
      <c r="E759" s="140">
        <v>1116743</v>
      </c>
      <c r="F759" s="140">
        <v>1116741.8</v>
      </c>
      <c r="G759" s="50">
        <f t="shared" si="181"/>
        <v>99.999892544658891</v>
      </c>
      <c r="H759" s="140"/>
      <c r="I759" s="140"/>
      <c r="J759" s="140"/>
      <c r="K759" s="50"/>
      <c r="L759" s="140">
        <v>1171000</v>
      </c>
      <c r="M759" s="140">
        <v>1116743</v>
      </c>
      <c r="N759" s="140">
        <v>1116741.8</v>
      </c>
      <c r="O759" s="50">
        <f>N759/M759*100</f>
        <v>99.999892544658891</v>
      </c>
      <c r="P759" s="34">
        <f t="shared" si="183"/>
        <v>-54257</v>
      </c>
      <c r="R759" s="5"/>
    </row>
    <row r="760" spans="1:18" s="2" customFormat="1" hidden="1" x14ac:dyDescent="0.2">
      <c r="A760" s="42"/>
      <c r="B760" s="116"/>
      <c r="C760" s="27" t="s">
        <v>15</v>
      </c>
      <c r="D760" s="135">
        <f t="shared" si="182"/>
        <v>0</v>
      </c>
      <c r="E760" s="135"/>
      <c r="F760" s="135"/>
      <c r="G760" s="23" t="e">
        <f t="shared" si="181"/>
        <v>#DIV/0!</v>
      </c>
      <c r="H760" s="135"/>
      <c r="I760" s="135">
        <f t="shared" si="180"/>
        <v>0</v>
      </c>
      <c r="J760" s="135">
        <f t="shared" si="180"/>
        <v>0</v>
      </c>
      <c r="K760" s="23" t="e">
        <f t="shared" ref="K760:K806" si="185">J760/I760*100</f>
        <v>#DIV/0!</v>
      </c>
      <c r="L760" s="135"/>
      <c r="M760" s="135"/>
      <c r="N760" s="135"/>
      <c r="O760" s="23" t="e">
        <f>N760/M760*100</f>
        <v>#DIV/0!</v>
      </c>
      <c r="P760" s="19">
        <f t="shared" si="183"/>
        <v>0</v>
      </c>
      <c r="R760" s="5"/>
    </row>
    <row r="761" spans="1:18" s="2" customFormat="1" ht="39" hidden="1" customHeight="1" x14ac:dyDescent="0.2">
      <c r="A761" s="42"/>
      <c r="B761" s="118"/>
      <c r="C761" s="53" t="s">
        <v>150</v>
      </c>
      <c r="D761" s="140">
        <f t="shared" si="182"/>
        <v>0</v>
      </c>
      <c r="E761" s="140"/>
      <c r="F761" s="140"/>
      <c r="G761" s="50" t="e">
        <f t="shared" si="181"/>
        <v>#DIV/0!</v>
      </c>
      <c r="H761" s="140"/>
      <c r="I761" s="140">
        <f t="shared" si="180"/>
        <v>0</v>
      </c>
      <c r="J761" s="135">
        <f t="shared" si="180"/>
        <v>0</v>
      </c>
      <c r="K761" s="50" t="e">
        <f t="shared" si="185"/>
        <v>#DIV/0!</v>
      </c>
      <c r="L761" s="140"/>
      <c r="M761" s="140"/>
      <c r="N761" s="140"/>
      <c r="O761" s="50" t="e">
        <f>N761/M761*100</f>
        <v>#DIV/0!</v>
      </c>
      <c r="P761" s="34">
        <f t="shared" si="183"/>
        <v>0</v>
      </c>
      <c r="R761" s="5"/>
    </row>
    <row r="762" spans="1:18" s="2" customFormat="1" ht="15.75" customHeight="1" x14ac:dyDescent="0.2">
      <c r="A762" s="52"/>
      <c r="B762" s="32">
        <v>75412</v>
      </c>
      <c r="C762" s="25" t="s">
        <v>39</v>
      </c>
      <c r="D762" s="135">
        <f t="shared" si="182"/>
        <v>4965000</v>
      </c>
      <c r="E762" s="135">
        <f>SUM(E763,E772)</f>
        <v>3854133</v>
      </c>
      <c r="F762" s="135">
        <f>SUM(F763,F772)</f>
        <v>3274477.77</v>
      </c>
      <c r="G762" s="23">
        <f t="shared" si="181"/>
        <v>84.960165360147144</v>
      </c>
      <c r="H762" s="135">
        <f>SUM(H763,H772)</f>
        <v>4965000</v>
      </c>
      <c r="I762" s="135">
        <f t="shared" si="180"/>
        <v>3854133</v>
      </c>
      <c r="J762" s="135">
        <f t="shared" si="180"/>
        <v>3274477.77</v>
      </c>
      <c r="K762" s="23">
        <f t="shared" si="185"/>
        <v>84.960165360147144</v>
      </c>
      <c r="L762" s="135"/>
      <c r="M762" s="135"/>
      <c r="N762" s="135"/>
      <c r="O762" s="23"/>
      <c r="P762" s="59">
        <f t="shared" si="183"/>
        <v>-1110867</v>
      </c>
      <c r="R762" s="5"/>
    </row>
    <row r="763" spans="1:18" s="2" customFormat="1" ht="14.25" customHeight="1" x14ac:dyDescent="0.2">
      <c r="A763" s="52"/>
      <c r="B763" s="32"/>
      <c r="C763" s="41" t="s">
        <v>110</v>
      </c>
      <c r="D763" s="135">
        <f t="shared" si="182"/>
        <v>1302000</v>
      </c>
      <c r="E763" s="135">
        <f>SUM(E765,E769,E770,E771)</f>
        <v>1234000</v>
      </c>
      <c r="F763" s="135">
        <f>SUM(F765,F769,F770,F771)</f>
        <v>889955.62</v>
      </c>
      <c r="G763" s="23">
        <f t="shared" si="181"/>
        <v>72.119580226904375</v>
      </c>
      <c r="H763" s="135">
        <f>SUM(H765,H769,H770,H771)</f>
        <v>1302000</v>
      </c>
      <c r="I763" s="135">
        <f t="shared" si="180"/>
        <v>1234000</v>
      </c>
      <c r="J763" s="135">
        <f t="shared" si="180"/>
        <v>889955.62</v>
      </c>
      <c r="K763" s="23">
        <f t="shared" si="185"/>
        <v>72.119580226904375</v>
      </c>
      <c r="L763" s="135"/>
      <c r="M763" s="135"/>
      <c r="N763" s="135"/>
      <c r="O763" s="23"/>
      <c r="P763" s="19">
        <f t="shared" si="183"/>
        <v>-68000</v>
      </c>
      <c r="R763" s="5"/>
    </row>
    <row r="764" spans="1:18" s="2" customFormat="1" x14ac:dyDescent="0.2">
      <c r="A764" s="52"/>
      <c r="B764" s="32"/>
      <c r="C764" s="27" t="s">
        <v>22</v>
      </c>
      <c r="D764" s="135"/>
      <c r="E764" s="135"/>
      <c r="F764" s="135"/>
      <c r="G764" s="23"/>
      <c r="H764" s="135"/>
      <c r="I764" s="135"/>
      <c r="J764" s="135"/>
      <c r="K764" s="23"/>
      <c r="L764" s="135"/>
      <c r="M764" s="135"/>
      <c r="N764" s="135"/>
      <c r="O764" s="23"/>
      <c r="P764" s="19">
        <f t="shared" si="183"/>
        <v>0</v>
      </c>
      <c r="R764" s="5"/>
    </row>
    <row r="765" spans="1:18" s="2" customFormat="1" ht="15" customHeight="1" x14ac:dyDescent="0.2">
      <c r="A765" s="52"/>
      <c r="B765" s="32"/>
      <c r="C765" s="22" t="s">
        <v>14</v>
      </c>
      <c r="D765" s="135">
        <f t="shared" si="182"/>
        <v>1122000</v>
      </c>
      <c r="E765" s="135">
        <f>SUM(E767:E768)</f>
        <v>1011500</v>
      </c>
      <c r="F765" s="135">
        <f>SUM(F767:F768)</f>
        <v>718798.45</v>
      </c>
      <c r="G765" s="23">
        <f t="shared" si="181"/>
        <v>71.062624814631732</v>
      </c>
      <c r="H765" s="135">
        <f>SUM(H767:H768)</f>
        <v>1122000</v>
      </c>
      <c r="I765" s="135">
        <f t="shared" si="180"/>
        <v>1011500</v>
      </c>
      <c r="J765" s="135">
        <f t="shared" si="180"/>
        <v>718798.45</v>
      </c>
      <c r="K765" s="23">
        <f t="shared" si="185"/>
        <v>71.062624814631732</v>
      </c>
      <c r="L765" s="135"/>
      <c r="M765" s="135"/>
      <c r="N765" s="135"/>
      <c r="O765" s="23"/>
      <c r="P765" s="19">
        <f t="shared" si="183"/>
        <v>-110500</v>
      </c>
      <c r="R765" s="5"/>
    </row>
    <row r="766" spans="1:18" s="2" customFormat="1" x14ac:dyDescent="0.2">
      <c r="A766" s="52"/>
      <c r="B766" s="32"/>
      <c r="C766" s="27" t="s">
        <v>15</v>
      </c>
      <c r="D766" s="135"/>
      <c r="E766" s="135"/>
      <c r="F766" s="135"/>
      <c r="G766" s="23"/>
      <c r="H766" s="135"/>
      <c r="I766" s="135"/>
      <c r="J766" s="135"/>
      <c r="K766" s="23"/>
      <c r="L766" s="135"/>
      <c r="M766" s="135"/>
      <c r="N766" s="135"/>
      <c r="O766" s="23"/>
      <c r="P766" s="19">
        <f t="shared" si="183"/>
        <v>0</v>
      </c>
      <c r="R766" s="5"/>
    </row>
    <row r="767" spans="1:18" s="2" customFormat="1" ht="12.75" customHeight="1" x14ac:dyDescent="0.2">
      <c r="A767" s="52"/>
      <c r="B767" s="32"/>
      <c r="C767" s="27" t="s">
        <v>19</v>
      </c>
      <c r="D767" s="135"/>
      <c r="E767" s="135">
        <v>67000</v>
      </c>
      <c r="F767" s="135">
        <v>47759.48</v>
      </c>
      <c r="G767" s="23">
        <f t="shared" si="181"/>
        <v>71.282805970149255</v>
      </c>
      <c r="H767" s="135"/>
      <c r="I767" s="135">
        <f t="shared" si="180"/>
        <v>67000</v>
      </c>
      <c r="J767" s="135">
        <f t="shared" si="180"/>
        <v>47759.48</v>
      </c>
      <c r="K767" s="23">
        <f t="shared" si="185"/>
        <v>71.282805970149255</v>
      </c>
      <c r="L767" s="135"/>
      <c r="M767" s="135"/>
      <c r="N767" s="135"/>
      <c r="O767" s="23"/>
      <c r="P767" s="19">
        <f t="shared" si="183"/>
        <v>67000</v>
      </c>
      <c r="R767" s="5"/>
    </row>
    <row r="768" spans="1:18" s="234" customFormat="1" ht="14.25" customHeight="1" x14ac:dyDescent="0.2">
      <c r="A768" s="57"/>
      <c r="B768" s="36"/>
      <c r="C768" s="188" t="s">
        <v>18</v>
      </c>
      <c r="D768" s="136">
        <f t="shared" si="182"/>
        <v>1122000</v>
      </c>
      <c r="E768" s="136">
        <v>944500</v>
      </c>
      <c r="F768" s="136">
        <v>671038.97</v>
      </c>
      <c r="G768" s="38">
        <f t="shared" si="181"/>
        <v>71.047005823186865</v>
      </c>
      <c r="H768" s="136">
        <v>1122000</v>
      </c>
      <c r="I768" s="136">
        <f t="shared" si="180"/>
        <v>944500</v>
      </c>
      <c r="J768" s="136">
        <f t="shared" si="180"/>
        <v>671038.97</v>
      </c>
      <c r="K768" s="38">
        <f t="shared" si="185"/>
        <v>71.047005823186865</v>
      </c>
      <c r="L768" s="136"/>
      <c r="M768" s="136"/>
      <c r="N768" s="136"/>
      <c r="O768" s="38"/>
      <c r="P768" s="29">
        <f t="shared" si="183"/>
        <v>-177500</v>
      </c>
      <c r="R768" s="235"/>
    </row>
    <row r="769" spans="1:18" s="2" customFormat="1" ht="15" customHeight="1" x14ac:dyDescent="0.2">
      <c r="A769" s="52"/>
      <c r="B769" s="32"/>
      <c r="C769" s="22" t="s">
        <v>16</v>
      </c>
      <c r="D769" s="135">
        <f t="shared" si="182"/>
        <v>30000</v>
      </c>
      <c r="E769" s="135">
        <v>72500</v>
      </c>
      <c r="F769" s="135">
        <v>72500</v>
      </c>
      <c r="G769" s="23">
        <f t="shared" si="181"/>
        <v>100</v>
      </c>
      <c r="H769" s="135">
        <v>30000</v>
      </c>
      <c r="I769" s="135">
        <f t="shared" si="180"/>
        <v>72500</v>
      </c>
      <c r="J769" s="135">
        <f t="shared" si="180"/>
        <v>72500</v>
      </c>
      <c r="K769" s="23">
        <f t="shared" si="185"/>
        <v>100</v>
      </c>
      <c r="L769" s="135"/>
      <c r="M769" s="135"/>
      <c r="N769" s="135"/>
      <c r="O769" s="23"/>
      <c r="P769" s="19">
        <f t="shared" si="183"/>
        <v>42500</v>
      </c>
      <c r="R769" s="5"/>
    </row>
    <row r="770" spans="1:18" s="2" customFormat="1" ht="15" customHeight="1" x14ac:dyDescent="0.2">
      <c r="A770" s="52"/>
      <c r="B770" s="32"/>
      <c r="C770" s="22" t="s">
        <v>17</v>
      </c>
      <c r="D770" s="135">
        <f t="shared" si="182"/>
        <v>150000</v>
      </c>
      <c r="E770" s="135">
        <v>150000</v>
      </c>
      <c r="F770" s="135">
        <v>98657.17</v>
      </c>
      <c r="G770" s="23">
        <f t="shared" si="181"/>
        <v>65.771446666666662</v>
      </c>
      <c r="H770" s="135">
        <v>150000</v>
      </c>
      <c r="I770" s="135">
        <f t="shared" si="180"/>
        <v>150000</v>
      </c>
      <c r="J770" s="135">
        <f t="shared" si="180"/>
        <v>98657.17</v>
      </c>
      <c r="K770" s="23">
        <f t="shared" si="185"/>
        <v>65.771446666666662</v>
      </c>
      <c r="L770" s="135"/>
      <c r="M770" s="135"/>
      <c r="N770" s="135"/>
      <c r="O770" s="23"/>
      <c r="P770" s="19">
        <f t="shared" si="183"/>
        <v>0</v>
      </c>
      <c r="R770" s="5"/>
    </row>
    <row r="771" spans="1:18" s="2" customFormat="1" ht="39" hidden="1" customHeight="1" x14ac:dyDescent="0.2">
      <c r="A771" s="52"/>
      <c r="B771" s="32"/>
      <c r="C771" s="24" t="s">
        <v>149</v>
      </c>
      <c r="D771" s="135">
        <f t="shared" si="182"/>
        <v>0</v>
      </c>
      <c r="E771" s="135"/>
      <c r="F771" s="135"/>
      <c r="G771" s="23" t="e">
        <f t="shared" si="181"/>
        <v>#DIV/0!</v>
      </c>
      <c r="H771" s="135"/>
      <c r="I771" s="135">
        <f t="shared" si="180"/>
        <v>0</v>
      </c>
      <c r="J771" s="135">
        <f t="shared" si="180"/>
        <v>0</v>
      </c>
      <c r="K771" s="23" t="e">
        <f t="shared" si="185"/>
        <v>#DIV/0!</v>
      </c>
      <c r="L771" s="135"/>
      <c r="M771" s="135"/>
      <c r="N771" s="135"/>
      <c r="O771" s="23"/>
      <c r="P771" s="19">
        <f t="shared" si="183"/>
        <v>0</v>
      </c>
      <c r="R771" s="5"/>
    </row>
    <row r="772" spans="1:18" s="2" customFormat="1" ht="14.25" customHeight="1" x14ac:dyDescent="0.2">
      <c r="A772" s="52"/>
      <c r="B772" s="32"/>
      <c r="C772" s="25" t="s">
        <v>111</v>
      </c>
      <c r="D772" s="135">
        <f t="shared" si="182"/>
        <v>3663000</v>
      </c>
      <c r="E772" s="135">
        <f>SUM(E774)</f>
        <v>2620133</v>
      </c>
      <c r="F772" s="135">
        <f>SUM(F774)</f>
        <v>2384522.15</v>
      </c>
      <c r="G772" s="23">
        <f t="shared" si="181"/>
        <v>91.007675946221042</v>
      </c>
      <c r="H772" s="135">
        <f>SUM(H774)</f>
        <v>3663000</v>
      </c>
      <c r="I772" s="135">
        <f t="shared" si="180"/>
        <v>2620133</v>
      </c>
      <c r="J772" s="135">
        <f t="shared" si="180"/>
        <v>2384522.15</v>
      </c>
      <c r="K772" s="23">
        <f t="shared" si="185"/>
        <v>91.007675946221042</v>
      </c>
      <c r="L772" s="135"/>
      <c r="M772" s="135"/>
      <c r="N772" s="135"/>
      <c r="O772" s="23"/>
      <c r="P772" s="19">
        <f t="shared" si="183"/>
        <v>-1042867</v>
      </c>
      <c r="R772" s="5"/>
    </row>
    <row r="773" spans="1:18" s="2" customFormat="1" x14ac:dyDescent="0.2">
      <c r="A773" s="52"/>
      <c r="B773" s="32"/>
      <c r="C773" s="26" t="s">
        <v>22</v>
      </c>
      <c r="D773" s="135"/>
      <c r="E773" s="135"/>
      <c r="F773" s="135"/>
      <c r="G773" s="23"/>
      <c r="H773" s="135"/>
      <c r="I773" s="135"/>
      <c r="J773" s="135"/>
      <c r="K773" s="23"/>
      <c r="L773" s="135"/>
      <c r="M773" s="135"/>
      <c r="N773" s="135"/>
      <c r="O773" s="23"/>
      <c r="P773" s="19">
        <f t="shared" si="183"/>
        <v>0</v>
      </c>
      <c r="R773" s="5"/>
    </row>
    <row r="774" spans="1:18" s="2" customFormat="1" ht="13.5" customHeight="1" x14ac:dyDescent="0.2">
      <c r="A774" s="126"/>
      <c r="B774" s="48"/>
      <c r="C774" s="49" t="s">
        <v>7</v>
      </c>
      <c r="D774" s="140">
        <f t="shared" si="182"/>
        <v>3663000</v>
      </c>
      <c r="E774" s="140">
        <v>2620133</v>
      </c>
      <c r="F774" s="140">
        <v>2384522.15</v>
      </c>
      <c r="G774" s="50">
        <f t="shared" si="181"/>
        <v>91.007675946221042</v>
      </c>
      <c r="H774" s="140">
        <v>3663000</v>
      </c>
      <c r="I774" s="140">
        <f t="shared" si="180"/>
        <v>2620133</v>
      </c>
      <c r="J774" s="140">
        <f t="shared" si="180"/>
        <v>2384522.15</v>
      </c>
      <c r="K774" s="23">
        <f t="shared" si="185"/>
        <v>91.007675946221042</v>
      </c>
      <c r="L774" s="135"/>
      <c r="M774" s="135"/>
      <c r="N774" s="135"/>
      <c r="O774" s="23"/>
      <c r="P774" s="34">
        <f t="shared" si="183"/>
        <v>-1042867</v>
      </c>
      <c r="R774" s="5"/>
    </row>
    <row r="775" spans="1:18" s="2" customFormat="1" hidden="1" x14ac:dyDescent="0.2">
      <c r="A775" s="52"/>
      <c r="B775" s="32"/>
      <c r="C775" s="27" t="s">
        <v>15</v>
      </c>
      <c r="D775" s="135">
        <f t="shared" si="182"/>
        <v>0</v>
      </c>
      <c r="E775" s="135"/>
      <c r="F775" s="135"/>
      <c r="G775" s="23" t="e">
        <f t="shared" si="181"/>
        <v>#DIV/0!</v>
      </c>
      <c r="H775" s="135"/>
      <c r="I775" s="135">
        <f t="shared" si="180"/>
        <v>0</v>
      </c>
      <c r="J775" s="135">
        <f t="shared" si="180"/>
        <v>0</v>
      </c>
      <c r="K775" s="23" t="e">
        <f t="shared" si="185"/>
        <v>#DIV/0!</v>
      </c>
      <c r="L775" s="135"/>
      <c r="M775" s="135"/>
      <c r="N775" s="135"/>
      <c r="O775" s="23"/>
      <c r="P775" s="19">
        <f t="shared" si="183"/>
        <v>0</v>
      </c>
      <c r="R775" s="5"/>
    </row>
    <row r="776" spans="1:18" s="2" customFormat="1" ht="39" hidden="1" customHeight="1" x14ac:dyDescent="0.2">
      <c r="A776" s="126"/>
      <c r="B776" s="48"/>
      <c r="C776" s="28" t="s">
        <v>150</v>
      </c>
      <c r="D776" s="140">
        <f t="shared" si="182"/>
        <v>0</v>
      </c>
      <c r="E776" s="140"/>
      <c r="F776" s="140"/>
      <c r="G776" s="50" t="e">
        <f t="shared" si="181"/>
        <v>#DIV/0!</v>
      </c>
      <c r="H776" s="140"/>
      <c r="I776" s="140">
        <f t="shared" si="180"/>
        <v>0</v>
      </c>
      <c r="J776" s="140">
        <f t="shared" si="180"/>
        <v>0</v>
      </c>
      <c r="K776" s="50" t="e">
        <f t="shared" si="185"/>
        <v>#DIV/0!</v>
      </c>
      <c r="L776" s="140"/>
      <c r="M776" s="140"/>
      <c r="N776" s="140"/>
      <c r="O776" s="50"/>
      <c r="P776" s="34">
        <f t="shared" si="183"/>
        <v>0</v>
      </c>
      <c r="R776" s="5"/>
    </row>
    <row r="777" spans="1:18" s="2" customFormat="1" ht="19.5" customHeight="1" x14ac:dyDescent="0.2">
      <c r="A777" s="52"/>
      <c r="B777" s="85">
        <v>75414</v>
      </c>
      <c r="C777" s="87" t="s">
        <v>70</v>
      </c>
      <c r="D777" s="135">
        <f t="shared" si="182"/>
        <v>244000</v>
      </c>
      <c r="E777" s="139">
        <f>SUM(E778,E787)</f>
        <v>198368</v>
      </c>
      <c r="F777" s="135">
        <f>SUM(F778,F787)</f>
        <v>119996.15</v>
      </c>
      <c r="G777" s="23">
        <f t="shared" si="181"/>
        <v>60.491687167285043</v>
      </c>
      <c r="H777" s="139">
        <f>SUM(H778,H787)</f>
        <v>244000</v>
      </c>
      <c r="I777" s="135">
        <f t="shared" si="180"/>
        <v>198368</v>
      </c>
      <c r="J777" s="135">
        <f t="shared" si="180"/>
        <v>119996.15</v>
      </c>
      <c r="K777" s="54">
        <f t="shared" si="185"/>
        <v>60.491687167285043</v>
      </c>
      <c r="L777" s="139"/>
      <c r="M777" s="139"/>
      <c r="N777" s="139"/>
      <c r="O777" s="54"/>
      <c r="P777" s="58">
        <f t="shared" si="183"/>
        <v>-45632</v>
      </c>
      <c r="R777" s="5"/>
    </row>
    <row r="778" spans="1:18" s="2" customFormat="1" ht="11.25" customHeight="1" x14ac:dyDescent="0.2">
      <c r="A778" s="52"/>
      <c r="B778" s="32"/>
      <c r="C778" s="41" t="s">
        <v>110</v>
      </c>
      <c r="D778" s="135">
        <f t="shared" si="182"/>
        <v>244000</v>
      </c>
      <c r="E778" s="135">
        <f>SUM(E780,E784,E785,E786)</f>
        <v>198368</v>
      </c>
      <c r="F778" s="135">
        <f>SUM(F780,F784,F785,F786)</f>
        <v>119996.15</v>
      </c>
      <c r="G778" s="23">
        <f t="shared" si="181"/>
        <v>60.491687167285043</v>
      </c>
      <c r="H778" s="135">
        <f>SUM(H780,H784,H785,H786)</f>
        <v>244000</v>
      </c>
      <c r="I778" s="135">
        <f t="shared" si="180"/>
        <v>198368</v>
      </c>
      <c r="J778" s="135">
        <f t="shared" si="180"/>
        <v>119996.15</v>
      </c>
      <c r="K778" s="23">
        <f t="shared" si="185"/>
        <v>60.491687167285043</v>
      </c>
      <c r="L778" s="135"/>
      <c r="M778" s="135"/>
      <c r="N778" s="135"/>
      <c r="O778" s="23"/>
      <c r="P778" s="19">
        <f t="shared" si="183"/>
        <v>-45632</v>
      </c>
      <c r="R778" s="5"/>
    </row>
    <row r="779" spans="1:18" s="2" customFormat="1" ht="14.25" customHeight="1" x14ac:dyDescent="0.2">
      <c r="A779" s="52"/>
      <c r="B779" s="32"/>
      <c r="C779" s="27" t="s">
        <v>22</v>
      </c>
      <c r="D779" s="135"/>
      <c r="E779" s="135"/>
      <c r="F779" s="135"/>
      <c r="G779" s="23"/>
      <c r="H779" s="135"/>
      <c r="I779" s="135"/>
      <c r="J779" s="135"/>
      <c r="K779" s="23"/>
      <c r="L779" s="135"/>
      <c r="M779" s="135"/>
      <c r="N779" s="135"/>
      <c r="O779" s="23"/>
      <c r="P779" s="19">
        <f t="shared" si="183"/>
        <v>0</v>
      </c>
      <c r="R779" s="5"/>
    </row>
    <row r="780" spans="1:18" s="2" customFormat="1" ht="14.25" customHeight="1" x14ac:dyDescent="0.2">
      <c r="A780" s="52"/>
      <c r="B780" s="32"/>
      <c r="C780" s="22" t="s">
        <v>14</v>
      </c>
      <c r="D780" s="135">
        <f t="shared" si="182"/>
        <v>244000</v>
      </c>
      <c r="E780" s="135">
        <f>SUM(E782:E783)</f>
        <v>198368</v>
      </c>
      <c r="F780" s="135">
        <f>SUM(F782:F783)</f>
        <v>119996.15</v>
      </c>
      <c r="G780" s="23">
        <f t="shared" si="181"/>
        <v>60.491687167285043</v>
      </c>
      <c r="H780" s="135">
        <f>SUM(H782:H783)</f>
        <v>244000</v>
      </c>
      <c r="I780" s="135">
        <f t="shared" si="180"/>
        <v>198368</v>
      </c>
      <c r="J780" s="135">
        <f t="shared" si="180"/>
        <v>119996.15</v>
      </c>
      <c r="K780" s="23">
        <f t="shared" si="185"/>
        <v>60.491687167285043</v>
      </c>
      <c r="L780" s="135"/>
      <c r="M780" s="135"/>
      <c r="N780" s="135"/>
      <c r="O780" s="23"/>
      <c r="P780" s="19">
        <f t="shared" si="183"/>
        <v>-45632</v>
      </c>
      <c r="R780" s="5"/>
    </row>
    <row r="781" spans="1:18" s="2" customFormat="1" ht="12.75" customHeight="1" x14ac:dyDescent="0.2">
      <c r="A781" s="52"/>
      <c r="B781" s="32"/>
      <c r="C781" s="27" t="s">
        <v>15</v>
      </c>
      <c r="D781" s="135"/>
      <c r="E781" s="135"/>
      <c r="F781" s="135"/>
      <c r="G781" s="23"/>
      <c r="H781" s="135"/>
      <c r="I781" s="135"/>
      <c r="J781" s="135"/>
      <c r="K781" s="23"/>
      <c r="L781" s="135"/>
      <c r="M781" s="135"/>
      <c r="N781" s="135"/>
      <c r="O781" s="23"/>
      <c r="P781" s="19">
        <f t="shared" si="183"/>
        <v>0</v>
      </c>
      <c r="R781" s="5"/>
    </row>
    <row r="782" spans="1:18" s="2" customFormat="1" ht="12.75" hidden="1" customHeight="1" x14ac:dyDescent="0.2">
      <c r="A782" s="52"/>
      <c r="B782" s="32"/>
      <c r="C782" s="27" t="s">
        <v>19</v>
      </c>
      <c r="D782" s="135">
        <f t="shared" si="182"/>
        <v>0</v>
      </c>
      <c r="E782" s="135"/>
      <c r="F782" s="135"/>
      <c r="G782" s="23"/>
      <c r="H782" s="135"/>
      <c r="I782" s="135">
        <f t="shared" si="180"/>
        <v>0</v>
      </c>
      <c r="J782" s="135">
        <f t="shared" si="180"/>
        <v>0</v>
      </c>
      <c r="K782" s="23"/>
      <c r="L782" s="135"/>
      <c r="M782" s="135"/>
      <c r="N782" s="135"/>
      <c r="O782" s="23"/>
      <c r="P782" s="19">
        <f t="shared" si="183"/>
        <v>0</v>
      </c>
      <c r="R782" s="5"/>
    </row>
    <row r="783" spans="1:18" s="2" customFormat="1" ht="12" customHeight="1" x14ac:dyDescent="0.2">
      <c r="A783" s="52"/>
      <c r="B783" s="48"/>
      <c r="C783" s="122" t="s">
        <v>18</v>
      </c>
      <c r="D783" s="140">
        <f t="shared" si="182"/>
        <v>244000</v>
      </c>
      <c r="E783" s="140">
        <v>198368</v>
      </c>
      <c r="F783" s="140">
        <v>119996.15</v>
      </c>
      <c r="G783" s="50">
        <f t="shared" si="181"/>
        <v>60.491687167285043</v>
      </c>
      <c r="H783" s="140">
        <v>244000</v>
      </c>
      <c r="I783" s="140">
        <f t="shared" si="180"/>
        <v>198368</v>
      </c>
      <c r="J783" s="140">
        <f t="shared" si="180"/>
        <v>119996.15</v>
      </c>
      <c r="K783" s="50">
        <f t="shared" si="185"/>
        <v>60.491687167285043</v>
      </c>
      <c r="L783" s="140"/>
      <c r="M783" s="140"/>
      <c r="N783" s="140"/>
      <c r="O783" s="50"/>
      <c r="P783" s="34">
        <f t="shared" si="183"/>
        <v>-45632</v>
      </c>
      <c r="R783" s="5"/>
    </row>
    <row r="784" spans="1:18" s="2" customFormat="1" ht="15" hidden="1" customHeight="1" x14ac:dyDescent="0.2">
      <c r="A784" s="52"/>
      <c r="B784" s="32"/>
      <c r="C784" s="22" t="s">
        <v>16</v>
      </c>
      <c r="D784" s="135">
        <f t="shared" si="182"/>
        <v>0</v>
      </c>
      <c r="E784" s="135"/>
      <c r="F784" s="135"/>
      <c r="G784" s="23" t="e">
        <f t="shared" si="181"/>
        <v>#DIV/0!</v>
      </c>
      <c r="H784" s="135"/>
      <c r="I784" s="135">
        <f t="shared" si="180"/>
        <v>0</v>
      </c>
      <c r="J784" s="135">
        <f t="shared" si="180"/>
        <v>0</v>
      </c>
      <c r="K784" s="23" t="e">
        <f t="shared" si="185"/>
        <v>#DIV/0!</v>
      </c>
      <c r="L784" s="135"/>
      <c r="M784" s="135"/>
      <c r="N784" s="135"/>
      <c r="O784" s="23" t="e">
        <f>N784/M784*100</f>
        <v>#DIV/0!</v>
      </c>
      <c r="P784" s="19">
        <f t="shared" si="183"/>
        <v>0</v>
      </c>
      <c r="R784" s="5"/>
    </row>
    <row r="785" spans="1:18" s="2" customFormat="1" ht="15" hidden="1" customHeight="1" x14ac:dyDescent="0.2">
      <c r="A785" s="52"/>
      <c r="B785" s="32"/>
      <c r="C785" s="22" t="s">
        <v>17</v>
      </c>
      <c r="D785" s="135">
        <f t="shared" si="182"/>
        <v>0</v>
      </c>
      <c r="E785" s="135"/>
      <c r="F785" s="135"/>
      <c r="G785" s="23" t="e">
        <f t="shared" si="181"/>
        <v>#DIV/0!</v>
      </c>
      <c r="H785" s="135"/>
      <c r="I785" s="135">
        <f t="shared" si="180"/>
        <v>0</v>
      </c>
      <c r="J785" s="135">
        <f t="shared" si="180"/>
        <v>0</v>
      </c>
      <c r="K785" s="23" t="e">
        <f t="shared" si="185"/>
        <v>#DIV/0!</v>
      </c>
      <c r="L785" s="135"/>
      <c r="M785" s="135"/>
      <c r="N785" s="135"/>
      <c r="O785" s="23"/>
      <c r="P785" s="19">
        <f t="shared" si="183"/>
        <v>0</v>
      </c>
      <c r="R785" s="5"/>
    </row>
    <row r="786" spans="1:18" s="2" customFormat="1" ht="39" hidden="1" customHeight="1" x14ac:dyDescent="0.2">
      <c r="A786" s="52"/>
      <c r="B786" s="32"/>
      <c r="C786" s="24" t="s">
        <v>149</v>
      </c>
      <c r="D786" s="135">
        <f t="shared" si="182"/>
        <v>0</v>
      </c>
      <c r="E786" s="135"/>
      <c r="F786" s="135"/>
      <c r="G786" s="23" t="e">
        <f t="shared" si="181"/>
        <v>#DIV/0!</v>
      </c>
      <c r="H786" s="135"/>
      <c r="I786" s="135">
        <f t="shared" si="180"/>
        <v>0</v>
      </c>
      <c r="J786" s="135">
        <f t="shared" si="180"/>
        <v>0</v>
      </c>
      <c r="K786" s="23" t="e">
        <f t="shared" si="185"/>
        <v>#DIV/0!</v>
      </c>
      <c r="L786" s="135"/>
      <c r="M786" s="135"/>
      <c r="N786" s="135"/>
      <c r="O786" s="23" t="e">
        <f>N786/M786*100</f>
        <v>#DIV/0!</v>
      </c>
      <c r="P786" s="19">
        <f t="shared" si="183"/>
        <v>0</v>
      </c>
      <c r="R786" s="5"/>
    </row>
    <row r="787" spans="1:18" s="2" customFormat="1" ht="15" hidden="1" customHeight="1" x14ac:dyDescent="0.2">
      <c r="A787" s="52"/>
      <c r="B787" s="32"/>
      <c r="C787" s="25" t="s">
        <v>111</v>
      </c>
      <c r="D787" s="135"/>
      <c r="E787" s="135">
        <f>SUM(E789)</f>
        <v>0</v>
      </c>
      <c r="F787" s="135">
        <f>SUM(F789)</f>
        <v>0</v>
      </c>
      <c r="G787" s="23" t="e">
        <f t="shared" si="181"/>
        <v>#DIV/0!</v>
      </c>
      <c r="H787" s="135"/>
      <c r="I787" s="135">
        <f t="shared" si="180"/>
        <v>0</v>
      </c>
      <c r="J787" s="135">
        <f t="shared" si="180"/>
        <v>0</v>
      </c>
      <c r="K787" s="23" t="e">
        <f t="shared" si="185"/>
        <v>#DIV/0!</v>
      </c>
      <c r="L787" s="135"/>
      <c r="M787" s="135"/>
      <c r="N787" s="135"/>
      <c r="O787" s="23"/>
      <c r="P787" s="19">
        <f t="shared" si="183"/>
        <v>0</v>
      </c>
      <c r="R787" s="5"/>
    </row>
    <row r="788" spans="1:18" s="2" customFormat="1" hidden="1" x14ac:dyDescent="0.2">
      <c r="A788" s="52"/>
      <c r="B788" s="32"/>
      <c r="C788" s="26" t="s">
        <v>22</v>
      </c>
      <c r="D788" s="135"/>
      <c r="E788" s="135"/>
      <c r="F788" s="135"/>
      <c r="G788" s="23"/>
      <c r="H788" s="135"/>
      <c r="I788" s="135">
        <f t="shared" si="180"/>
        <v>0</v>
      </c>
      <c r="J788" s="135">
        <f t="shared" si="180"/>
        <v>0</v>
      </c>
      <c r="K788" s="23"/>
      <c r="L788" s="135"/>
      <c r="M788" s="135"/>
      <c r="N788" s="135"/>
      <c r="O788" s="23"/>
      <c r="P788" s="19">
        <f t="shared" si="183"/>
        <v>0</v>
      </c>
      <c r="R788" s="5"/>
    </row>
    <row r="789" spans="1:18" s="2" customFormat="1" ht="16.5" hidden="1" customHeight="1" x14ac:dyDescent="0.2">
      <c r="A789" s="126"/>
      <c r="B789" s="48"/>
      <c r="C789" s="49" t="s">
        <v>7</v>
      </c>
      <c r="D789" s="140"/>
      <c r="E789" s="140"/>
      <c r="F789" s="140"/>
      <c r="G789" s="50" t="e">
        <f t="shared" si="181"/>
        <v>#DIV/0!</v>
      </c>
      <c r="H789" s="140"/>
      <c r="I789" s="140">
        <f t="shared" si="180"/>
        <v>0</v>
      </c>
      <c r="J789" s="140">
        <f t="shared" si="180"/>
        <v>0</v>
      </c>
      <c r="K789" s="50" t="e">
        <f t="shared" si="185"/>
        <v>#DIV/0!</v>
      </c>
      <c r="L789" s="140"/>
      <c r="M789" s="140"/>
      <c r="N789" s="140"/>
      <c r="O789" s="50"/>
      <c r="P789" s="34">
        <f t="shared" si="183"/>
        <v>0</v>
      </c>
      <c r="R789" s="5"/>
    </row>
    <row r="790" spans="1:18" s="2" customFormat="1" hidden="1" x14ac:dyDescent="0.2">
      <c r="A790" s="52"/>
      <c r="B790" s="32"/>
      <c r="C790" s="27" t="s">
        <v>15</v>
      </c>
      <c r="D790" s="135">
        <f t="shared" si="182"/>
        <v>0</v>
      </c>
      <c r="E790" s="135"/>
      <c r="F790" s="135"/>
      <c r="G790" s="23" t="e">
        <f t="shared" si="181"/>
        <v>#DIV/0!</v>
      </c>
      <c r="H790" s="135"/>
      <c r="I790" s="135">
        <f t="shared" si="180"/>
        <v>0</v>
      </c>
      <c r="J790" s="135">
        <f t="shared" si="180"/>
        <v>0</v>
      </c>
      <c r="K790" s="23" t="e">
        <f t="shared" si="185"/>
        <v>#DIV/0!</v>
      </c>
      <c r="L790" s="135"/>
      <c r="M790" s="135"/>
      <c r="N790" s="135"/>
      <c r="O790" s="23"/>
      <c r="P790" s="19">
        <f t="shared" si="183"/>
        <v>0</v>
      </c>
      <c r="R790" s="5"/>
    </row>
    <row r="791" spans="1:18" s="2" customFormat="1" ht="39" hidden="1" customHeight="1" x14ac:dyDescent="0.2">
      <c r="A791" s="126"/>
      <c r="B791" s="48"/>
      <c r="C791" s="53" t="s">
        <v>150</v>
      </c>
      <c r="D791" s="140">
        <f t="shared" si="182"/>
        <v>0</v>
      </c>
      <c r="E791" s="140"/>
      <c r="F791" s="140"/>
      <c r="G791" s="50" t="e">
        <f t="shared" si="181"/>
        <v>#DIV/0!</v>
      </c>
      <c r="H791" s="140"/>
      <c r="I791" s="140">
        <f t="shared" si="180"/>
        <v>0</v>
      </c>
      <c r="J791" s="135">
        <f t="shared" si="180"/>
        <v>0</v>
      </c>
      <c r="K791" s="50" t="e">
        <f t="shared" si="185"/>
        <v>#DIV/0!</v>
      </c>
      <c r="L791" s="140"/>
      <c r="M791" s="140"/>
      <c r="N791" s="140"/>
      <c r="O791" s="50"/>
      <c r="P791" s="34">
        <f t="shared" si="183"/>
        <v>0</v>
      </c>
      <c r="R791" s="5"/>
    </row>
    <row r="792" spans="1:18" s="2" customFormat="1" ht="15.75" customHeight="1" x14ac:dyDescent="0.2">
      <c r="A792" s="52"/>
      <c r="B792" s="32">
        <v>75416</v>
      </c>
      <c r="C792" s="25" t="s">
        <v>183</v>
      </c>
      <c r="D792" s="135">
        <f t="shared" si="182"/>
        <v>76973540</v>
      </c>
      <c r="E792" s="135">
        <f>SUM(E793,E802)</f>
        <v>82617735</v>
      </c>
      <c r="F792" s="135">
        <f>SUM(F793,F802)</f>
        <v>82164862.560000002</v>
      </c>
      <c r="G792" s="23">
        <f t="shared" si="181"/>
        <v>99.451845974717173</v>
      </c>
      <c r="H792" s="135">
        <f>SUM(H793,H802)</f>
        <v>76973540</v>
      </c>
      <c r="I792" s="135">
        <f t="shared" si="180"/>
        <v>82617735</v>
      </c>
      <c r="J792" s="135">
        <f t="shared" si="180"/>
        <v>82164862.560000002</v>
      </c>
      <c r="K792" s="23">
        <f t="shared" si="185"/>
        <v>99.451845974717173</v>
      </c>
      <c r="L792" s="135"/>
      <c r="M792" s="135"/>
      <c r="N792" s="135"/>
      <c r="O792" s="23"/>
      <c r="P792" s="59">
        <f t="shared" si="183"/>
        <v>5644195</v>
      </c>
      <c r="R792" s="5"/>
    </row>
    <row r="793" spans="1:18" s="2" customFormat="1" ht="12.75" customHeight="1" x14ac:dyDescent="0.2">
      <c r="A793" s="52"/>
      <c r="B793" s="32"/>
      <c r="C793" s="41" t="s">
        <v>110</v>
      </c>
      <c r="D793" s="135">
        <f t="shared" si="182"/>
        <v>76357300</v>
      </c>
      <c r="E793" s="135">
        <f>SUM(E795,E799,E800,E801)</f>
        <v>81916285</v>
      </c>
      <c r="F793" s="135">
        <f>SUM(F795,F799,F800,F801)</f>
        <v>81500124.290000007</v>
      </c>
      <c r="G793" s="23">
        <f t="shared" si="181"/>
        <v>99.491968282008898</v>
      </c>
      <c r="H793" s="135">
        <f>SUM(H795,H799,H800,H801)</f>
        <v>76357300</v>
      </c>
      <c r="I793" s="135">
        <f t="shared" si="180"/>
        <v>81916285</v>
      </c>
      <c r="J793" s="135">
        <f t="shared" si="180"/>
        <v>81500124.290000007</v>
      </c>
      <c r="K793" s="23">
        <f t="shared" si="185"/>
        <v>99.491968282008898</v>
      </c>
      <c r="L793" s="135"/>
      <c r="M793" s="135"/>
      <c r="N793" s="135"/>
      <c r="O793" s="23"/>
      <c r="P793" s="19">
        <f t="shared" si="183"/>
        <v>5558985</v>
      </c>
      <c r="R793" s="5"/>
    </row>
    <row r="794" spans="1:18" s="2" customFormat="1" x14ac:dyDescent="0.2">
      <c r="A794" s="52"/>
      <c r="B794" s="45"/>
      <c r="C794" s="27" t="s">
        <v>22</v>
      </c>
      <c r="D794" s="135"/>
      <c r="E794" s="135"/>
      <c r="F794" s="135"/>
      <c r="G794" s="23"/>
      <c r="H794" s="135"/>
      <c r="I794" s="135"/>
      <c r="J794" s="135"/>
      <c r="K794" s="23"/>
      <c r="L794" s="135"/>
      <c r="M794" s="135"/>
      <c r="N794" s="135"/>
      <c r="O794" s="23"/>
      <c r="P794" s="19">
        <f t="shared" si="183"/>
        <v>0</v>
      </c>
      <c r="R794" s="5"/>
    </row>
    <row r="795" spans="1:18" s="2" customFormat="1" ht="15" customHeight="1" x14ac:dyDescent="0.2">
      <c r="A795" s="52"/>
      <c r="B795" s="45"/>
      <c r="C795" s="22" t="s">
        <v>14</v>
      </c>
      <c r="D795" s="135">
        <f t="shared" si="182"/>
        <v>75617300</v>
      </c>
      <c r="E795" s="135">
        <f>SUM(E797:E798)</f>
        <v>81274185</v>
      </c>
      <c r="F795" s="135">
        <f>SUM(F797:F798)</f>
        <v>80863289.300000012</v>
      </c>
      <c r="G795" s="23">
        <f t="shared" si="181"/>
        <v>99.494432703323952</v>
      </c>
      <c r="H795" s="135">
        <f>SUM(H797:H798)</f>
        <v>75617300</v>
      </c>
      <c r="I795" s="135">
        <f t="shared" ref="I795:I851" si="186">E795-M795</f>
        <v>81274185</v>
      </c>
      <c r="J795" s="135">
        <f t="shared" ref="J795:J851" si="187">F795-N795</f>
        <v>80863289.300000012</v>
      </c>
      <c r="K795" s="23">
        <f t="shared" si="185"/>
        <v>99.494432703323952</v>
      </c>
      <c r="L795" s="135"/>
      <c r="M795" s="135"/>
      <c r="N795" s="135"/>
      <c r="O795" s="23"/>
      <c r="P795" s="19">
        <f t="shared" si="183"/>
        <v>5656885</v>
      </c>
      <c r="R795" s="5"/>
    </row>
    <row r="796" spans="1:18" s="2" customFormat="1" x14ac:dyDescent="0.2">
      <c r="A796" s="52"/>
      <c r="B796" s="45"/>
      <c r="C796" s="27" t="s">
        <v>15</v>
      </c>
      <c r="D796" s="135"/>
      <c r="E796" s="135"/>
      <c r="F796" s="135"/>
      <c r="G796" s="23"/>
      <c r="H796" s="135"/>
      <c r="I796" s="135"/>
      <c r="J796" s="135"/>
      <c r="K796" s="23"/>
      <c r="L796" s="135"/>
      <c r="M796" s="135"/>
      <c r="N796" s="135"/>
      <c r="O796" s="23"/>
      <c r="P796" s="19">
        <f t="shared" si="183"/>
        <v>0</v>
      </c>
      <c r="R796" s="5"/>
    </row>
    <row r="797" spans="1:18" s="2" customFormat="1" ht="14.25" customHeight="1" x14ac:dyDescent="0.2">
      <c r="A797" s="52"/>
      <c r="B797" s="45"/>
      <c r="C797" s="27" t="s">
        <v>19</v>
      </c>
      <c r="D797" s="135">
        <f t="shared" si="182"/>
        <v>65749800</v>
      </c>
      <c r="E797" s="135">
        <v>70674800</v>
      </c>
      <c r="F797" s="135">
        <v>70647470.680000007</v>
      </c>
      <c r="G797" s="23">
        <f t="shared" ref="G797:G891" si="188">F797/E797*100</f>
        <v>99.961330884558578</v>
      </c>
      <c r="H797" s="135">
        <v>65749800</v>
      </c>
      <c r="I797" s="135">
        <f t="shared" si="186"/>
        <v>70674800</v>
      </c>
      <c r="J797" s="135">
        <f t="shared" si="187"/>
        <v>70647470.680000007</v>
      </c>
      <c r="K797" s="23">
        <f t="shared" si="185"/>
        <v>99.961330884558578</v>
      </c>
      <c r="L797" s="135"/>
      <c r="M797" s="135"/>
      <c r="N797" s="135"/>
      <c r="O797" s="23"/>
      <c r="P797" s="19">
        <f t="shared" si="183"/>
        <v>4925000</v>
      </c>
      <c r="R797" s="5"/>
    </row>
    <row r="798" spans="1:18" s="2" customFormat="1" ht="11.25" customHeight="1" x14ac:dyDescent="0.2">
      <c r="A798" s="52"/>
      <c r="B798" s="45"/>
      <c r="C798" s="27" t="s">
        <v>18</v>
      </c>
      <c r="D798" s="135">
        <f t="shared" si="182"/>
        <v>9867500</v>
      </c>
      <c r="E798" s="135">
        <v>10599385</v>
      </c>
      <c r="F798" s="135">
        <v>10215818.619999999</v>
      </c>
      <c r="G798" s="23">
        <f t="shared" si="188"/>
        <v>96.381239288883265</v>
      </c>
      <c r="H798" s="135">
        <v>9867500</v>
      </c>
      <c r="I798" s="135">
        <f t="shared" si="186"/>
        <v>10599385</v>
      </c>
      <c r="J798" s="135">
        <f t="shared" si="187"/>
        <v>10215818.619999999</v>
      </c>
      <c r="K798" s="23">
        <f t="shared" si="185"/>
        <v>96.381239288883265</v>
      </c>
      <c r="L798" s="135"/>
      <c r="M798" s="135"/>
      <c r="N798" s="135"/>
      <c r="O798" s="23"/>
      <c r="P798" s="19">
        <f t="shared" si="183"/>
        <v>731885</v>
      </c>
      <c r="R798" s="5"/>
    </row>
    <row r="799" spans="1:18" s="2" customFormat="1" ht="14.25" hidden="1" customHeight="1" x14ac:dyDescent="0.2">
      <c r="A799" s="52"/>
      <c r="B799" s="45"/>
      <c r="C799" s="22" t="s">
        <v>16</v>
      </c>
      <c r="D799" s="135">
        <f t="shared" si="182"/>
        <v>0</v>
      </c>
      <c r="E799" s="135"/>
      <c r="F799" s="135"/>
      <c r="G799" s="23" t="e">
        <f t="shared" si="188"/>
        <v>#DIV/0!</v>
      </c>
      <c r="H799" s="135"/>
      <c r="I799" s="135">
        <f t="shared" si="186"/>
        <v>0</v>
      </c>
      <c r="J799" s="135">
        <f t="shared" si="187"/>
        <v>0</v>
      </c>
      <c r="K799" s="23" t="e">
        <f t="shared" si="185"/>
        <v>#DIV/0!</v>
      </c>
      <c r="L799" s="135"/>
      <c r="M799" s="135"/>
      <c r="N799" s="135"/>
      <c r="O799" s="23"/>
      <c r="P799" s="19">
        <f t="shared" si="183"/>
        <v>0</v>
      </c>
      <c r="R799" s="5"/>
    </row>
    <row r="800" spans="1:18" s="2" customFormat="1" ht="14.25" customHeight="1" x14ac:dyDescent="0.2">
      <c r="A800" s="52"/>
      <c r="B800" s="45"/>
      <c r="C800" s="22" t="s">
        <v>17</v>
      </c>
      <c r="D800" s="135">
        <f t="shared" si="182"/>
        <v>740000</v>
      </c>
      <c r="E800" s="135">
        <v>642100</v>
      </c>
      <c r="F800" s="135">
        <v>636834.99</v>
      </c>
      <c r="G800" s="23">
        <f t="shared" si="188"/>
        <v>99.180032705186107</v>
      </c>
      <c r="H800" s="135">
        <v>740000</v>
      </c>
      <c r="I800" s="135">
        <f t="shared" si="186"/>
        <v>642100</v>
      </c>
      <c r="J800" s="135">
        <f t="shared" si="187"/>
        <v>636834.99</v>
      </c>
      <c r="K800" s="23">
        <f t="shared" si="185"/>
        <v>99.180032705186107</v>
      </c>
      <c r="L800" s="135"/>
      <c r="M800" s="135"/>
      <c r="N800" s="135"/>
      <c r="O800" s="23"/>
      <c r="P800" s="19">
        <f t="shared" si="183"/>
        <v>-97900</v>
      </c>
      <c r="R800" s="5"/>
    </row>
    <row r="801" spans="1:18" s="2" customFormat="1" ht="39" hidden="1" customHeight="1" x14ac:dyDescent="0.2">
      <c r="A801" s="52"/>
      <c r="B801" s="45"/>
      <c r="C801" s="24" t="s">
        <v>149</v>
      </c>
      <c r="D801" s="135">
        <f t="shared" si="182"/>
        <v>0</v>
      </c>
      <c r="E801" s="135"/>
      <c r="F801" s="135"/>
      <c r="G801" s="23" t="e">
        <f t="shared" si="188"/>
        <v>#DIV/0!</v>
      </c>
      <c r="H801" s="135"/>
      <c r="I801" s="135">
        <f t="shared" si="186"/>
        <v>0</v>
      </c>
      <c r="J801" s="135">
        <f t="shared" si="187"/>
        <v>0</v>
      </c>
      <c r="K801" s="23" t="e">
        <f t="shared" si="185"/>
        <v>#DIV/0!</v>
      </c>
      <c r="L801" s="135"/>
      <c r="M801" s="135"/>
      <c r="N801" s="135"/>
      <c r="O801" s="23"/>
      <c r="P801" s="19">
        <f t="shared" si="183"/>
        <v>0</v>
      </c>
      <c r="R801" s="5"/>
    </row>
    <row r="802" spans="1:18" s="2" customFormat="1" ht="9.75" customHeight="1" x14ac:dyDescent="0.2">
      <c r="A802" s="52"/>
      <c r="B802" s="45"/>
      <c r="C802" s="25" t="s">
        <v>111</v>
      </c>
      <c r="D802" s="135">
        <f t="shared" si="182"/>
        <v>616240</v>
      </c>
      <c r="E802" s="135">
        <f>SUM(E804)</f>
        <v>701450</v>
      </c>
      <c r="F802" s="135">
        <f>SUM(F804)</f>
        <v>664738.27</v>
      </c>
      <c r="G802" s="23">
        <f t="shared" si="188"/>
        <v>94.766308361251689</v>
      </c>
      <c r="H802" s="135">
        <f>SUM(H804)</f>
        <v>616240</v>
      </c>
      <c r="I802" s="135">
        <f t="shared" si="186"/>
        <v>701450</v>
      </c>
      <c r="J802" s="135">
        <f t="shared" si="187"/>
        <v>664738.27</v>
      </c>
      <c r="K802" s="23">
        <f t="shared" si="185"/>
        <v>94.766308361251689</v>
      </c>
      <c r="L802" s="135"/>
      <c r="M802" s="135"/>
      <c r="N802" s="135"/>
      <c r="O802" s="23"/>
      <c r="P802" s="19">
        <f t="shared" si="183"/>
        <v>85210</v>
      </c>
      <c r="R802" s="5"/>
    </row>
    <row r="803" spans="1:18" s="2" customFormat="1" x14ac:dyDescent="0.2">
      <c r="A803" s="52"/>
      <c r="B803" s="45"/>
      <c r="C803" s="26" t="s">
        <v>22</v>
      </c>
      <c r="D803" s="135"/>
      <c r="E803" s="135"/>
      <c r="F803" s="135"/>
      <c r="G803" s="23"/>
      <c r="H803" s="135"/>
      <c r="I803" s="135"/>
      <c r="J803" s="135"/>
      <c r="K803" s="23"/>
      <c r="L803" s="135"/>
      <c r="M803" s="135"/>
      <c r="N803" s="135"/>
      <c r="O803" s="23"/>
      <c r="P803" s="19">
        <f t="shared" si="183"/>
        <v>0</v>
      </c>
      <c r="R803" s="5"/>
    </row>
    <row r="804" spans="1:18" s="2" customFormat="1" ht="15" customHeight="1" x14ac:dyDescent="0.2">
      <c r="A804" s="126"/>
      <c r="B804" s="112"/>
      <c r="C804" s="49" t="s">
        <v>7</v>
      </c>
      <c r="D804" s="140">
        <f t="shared" si="182"/>
        <v>616240</v>
      </c>
      <c r="E804" s="140">
        <v>701450</v>
      </c>
      <c r="F804" s="140">
        <v>664738.27</v>
      </c>
      <c r="G804" s="50">
        <f t="shared" si="188"/>
        <v>94.766308361251689</v>
      </c>
      <c r="H804" s="140">
        <v>616240</v>
      </c>
      <c r="I804" s="140">
        <f t="shared" si="186"/>
        <v>701450</v>
      </c>
      <c r="J804" s="140">
        <f t="shared" si="187"/>
        <v>664738.27</v>
      </c>
      <c r="K804" s="50">
        <f t="shared" si="185"/>
        <v>94.766308361251689</v>
      </c>
      <c r="L804" s="140"/>
      <c r="M804" s="140"/>
      <c r="N804" s="140"/>
      <c r="O804" s="50"/>
      <c r="P804" s="34">
        <f t="shared" si="183"/>
        <v>85210</v>
      </c>
      <c r="R804" s="5"/>
    </row>
    <row r="805" spans="1:18" s="2" customFormat="1" hidden="1" x14ac:dyDescent="0.2">
      <c r="A805" s="52"/>
      <c r="B805" s="45"/>
      <c r="C805" s="27" t="s">
        <v>15</v>
      </c>
      <c r="D805" s="135">
        <f t="shared" si="182"/>
        <v>0</v>
      </c>
      <c r="E805" s="135"/>
      <c r="F805" s="135"/>
      <c r="G805" s="23" t="e">
        <f t="shared" si="188"/>
        <v>#DIV/0!</v>
      </c>
      <c r="H805" s="135"/>
      <c r="I805" s="135">
        <f t="shared" si="186"/>
        <v>0</v>
      </c>
      <c r="J805" s="135">
        <f t="shared" si="187"/>
        <v>0</v>
      </c>
      <c r="K805" s="23" t="e">
        <f t="shared" si="185"/>
        <v>#DIV/0!</v>
      </c>
      <c r="L805" s="135"/>
      <c r="M805" s="135"/>
      <c r="N805" s="135"/>
      <c r="O805" s="23"/>
      <c r="P805" s="19">
        <f t="shared" si="183"/>
        <v>0</v>
      </c>
      <c r="R805" s="5"/>
    </row>
    <row r="806" spans="1:18" s="2" customFormat="1" ht="39" hidden="1" customHeight="1" x14ac:dyDescent="0.2">
      <c r="A806" s="52"/>
      <c r="B806" s="112"/>
      <c r="C806" s="71" t="s">
        <v>150</v>
      </c>
      <c r="D806" s="140">
        <f t="shared" si="182"/>
        <v>0</v>
      </c>
      <c r="E806" s="140"/>
      <c r="F806" s="140"/>
      <c r="G806" s="50" t="e">
        <f t="shared" si="188"/>
        <v>#DIV/0!</v>
      </c>
      <c r="H806" s="140"/>
      <c r="I806" s="140">
        <f t="shared" si="186"/>
        <v>0</v>
      </c>
      <c r="J806" s="140">
        <f t="shared" si="187"/>
        <v>0</v>
      </c>
      <c r="K806" s="50" t="e">
        <f t="shared" si="185"/>
        <v>#DIV/0!</v>
      </c>
      <c r="L806" s="140"/>
      <c r="M806" s="140"/>
      <c r="N806" s="140"/>
      <c r="O806" s="50"/>
      <c r="P806" s="34">
        <f t="shared" si="183"/>
        <v>0</v>
      </c>
      <c r="R806" s="5"/>
    </row>
    <row r="807" spans="1:18" s="2" customFormat="1" ht="21.75" customHeight="1" x14ac:dyDescent="0.2">
      <c r="A807" s="52"/>
      <c r="B807" s="32">
        <v>75421</v>
      </c>
      <c r="C807" s="25" t="s">
        <v>179</v>
      </c>
      <c r="D807" s="135"/>
      <c r="E807" s="135">
        <f>SUM(E808,E817)</f>
        <v>12485000</v>
      </c>
      <c r="F807" s="135">
        <f>SUM(F808,F817)</f>
        <v>9070935.1999999993</v>
      </c>
      <c r="G807" s="23">
        <f t="shared" si="188"/>
        <v>72.654667200640759</v>
      </c>
      <c r="H807" s="135"/>
      <c r="I807" s="135">
        <f t="shared" si="186"/>
        <v>9544691</v>
      </c>
      <c r="J807" s="135">
        <f t="shared" si="187"/>
        <v>6146149.2999999989</v>
      </c>
      <c r="K807" s="23">
        <f t="shared" ref="K807:K808" si="189">J807/I807*100</f>
        <v>64.393381619163975</v>
      </c>
      <c r="L807" s="135"/>
      <c r="M807" s="135">
        <f>SUM(M808,M817)</f>
        <v>2940309</v>
      </c>
      <c r="N807" s="135">
        <f>SUM(N808,N817)</f>
        <v>2924785.9000000004</v>
      </c>
      <c r="O807" s="23">
        <f t="shared" ref="O807:O819" si="190">N807/M807*100</f>
        <v>99.472058889048753</v>
      </c>
      <c r="P807" s="59">
        <f t="shared" ref="P807:P821" si="191">E807-D807</f>
        <v>12485000</v>
      </c>
      <c r="R807" s="5"/>
    </row>
    <row r="808" spans="1:18" s="2" customFormat="1" ht="14.25" customHeight="1" x14ac:dyDescent="0.2">
      <c r="A808" s="52"/>
      <c r="B808" s="32"/>
      <c r="C808" s="41" t="s">
        <v>110</v>
      </c>
      <c r="D808" s="135"/>
      <c r="E808" s="135">
        <f>SUM(E810,E814,E815,E816)</f>
        <v>8530000</v>
      </c>
      <c r="F808" s="135">
        <f>SUM(F810,F814,F815,F816)</f>
        <v>5149840.45</v>
      </c>
      <c r="G808" s="23">
        <f t="shared" si="188"/>
        <v>60.373276084407976</v>
      </c>
      <c r="H808" s="135"/>
      <c r="I808" s="135">
        <f t="shared" si="186"/>
        <v>7189691</v>
      </c>
      <c r="J808" s="135">
        <f t="shared" si="187"/>
        <v>3809733.59</v>
      </c>
      <c r="K808" s="23">
        <f t="shared" si="189"/>
        <v>52.988836237885607</v>
      </c>
      <c r="L808" s="135"/>
      <c r="M808" s="135">
        <f>SUM(M810,M814,M815,M816)</f>
        <v>1340309</v>
      </c>
      <c r="N808" s="135">
        <f>SUM(N810,N814,N815,N816)</f>
        <v>1340106.8600000001</v>
      </c>
      <c r="O808" s="23">
        <f t="shared" si="190"/>
        <v>99.984918403144363</v>
      </c>
      <c r="P808" s="19">
        <f t="shared" si="191"/>
        <v>8530000</v>
      </c>
      <c r="R808" s="5"/>
    </row>
    <row r="809" spans="1:18" s="2" customFormat="1" x14ac:dyDescent="0.2">
      <c r="A809" s="52"/>
      <c r="B809" s="45"/>
      <c r="C809" s="27" t="s">
        <v>22</v>
      </c>
      <c r="D809" s="135"/>
      <c r="E809" s="135"/>
      <c r="F809" s="135"/>
      <c r="G809" s="23"/>
      <c r="H809" s="135"/>
      <c r="I809" s="135"/>
      <c r="J809" s="135"/>
      <c r="K809" s="23"/>
      <c r="L809" s="135"/>
      <c r="M809" s="135"/>
      <c r="N809" s="135"/>
      <c r="O809" s="23"/>
      <c r="P809" s="19">
        <f t="shared" si="191"/>
        <v>0</v>
      </c>
      <c r="R809" s="5"/>
    </row>
    <row r="810" spans="1:18" s="2" customFormat="1" ht="15" customHeight="1" x14ac:dyDescent="0.2">
      <c r="A810" s="52"/>
      <c r="B810" s="45"/>
      <c r="C810" s="22" t="s">
        <v>14</v>
      </c>
      <c r="D810" s="135"/>
      <c r="E810" s="135">
        <f>SUM(E812:E813)</f>
        <v>8201290</v>
      </c>
      <c r="F810" s="135">
        <f>SUM(F812:F813)</f>
        <v>4821138.45</v>
      </c>
      <c r="G810" s="23">
        <f t="shared" ref="G810" si="192">F810/E810*100</f>
        <v>58.785123437898193</v>
      </c>
      <c r="H810" s="135"/>
      <c r="I810" s="135">
        <f t="shared" si="186"/>
        <v>6860981</v>
      </c>
      <c r="J810" s="135">
        <f t="shared" si="187"/>
        <v>3481031.59</v>
      </c>
      <c r="K810" s="23">
        <f t="shared" ref="K810" si="193">J810/I810*100</f>
        <v>50.736645240673305</v>
      </c>
      <c r="L810" s="135"/>
      <c r="M810" s="135">
        <f>SUM(M812:M813)</f>
        <v>1340309</v>
      </c>
      <c r="N810" s="135">
        <f>SUM(N812:N813)</f>
        <v>1340106.8600000001</v>
      </c>
      <c r="O810" s="23">
        <f t="shared" si="190"/>
        <v>99.984918403144363</v>
      </c>
      <c r="P810" s="19">
        <f t="shared" si="191"/>
        <v>8201290</v>
      </c>
      <c r="R810" s="5"/>
    </row>
    <row r="811" spans="1:18" s="2" customFormat="1" ht="14.25" customHeight="1" x14ac:dyDescent="0.2">
      <c r="A811" s="52"/>
      <c r="B811" s="45"/>
      <c r="C811" s="27" t="s">
        <v>15</v>
      </c>
      <c r="D811" s="135"/>
      <c r="E811" s="135"/>
      <c r="F811" s="135"/>
      <c r="G811" s="23"/>
      <c r="H811" s="135"/>
      <c r="I811" s="135"/>
      <c r="J811" s="135"/>
      <c r="K811" s="23"/>
      <c r="L811" s="135"/>
      <c r="M811" s="135"/>
      <c r="N811" s="135"/>
      <c r="O811" s="23"/>
      <c r="P811" s="19">
        <f t="shared" si="191"/>
        <v>0</v>
      </c>
      <c r="R811" s="5"/>
    </row>
    <row r="812" spans="1:18" s="2" customFormat="1" ht="14.25" customHeight="1" x14ac:dyDescent="0.2">
      <c r="A812" s="52"/>
      <c r="B812" s="45"/>
      <c r="C812" s="27" t="s">
        <v>19</v>
      </c>
      <c r="D812" s="135"/>
      <c r="E812" s="135">
        <v>600493</v>
      </c>
      <c r="F812" s="135">
        <v>509019.09</v>
      </c>
      <c r="G812" s="23">
        <f t="shared" ref="G812:G817" si="194">F812/E812*100</f>
        <v>84.766864892679848</v>
      </c>
      <c r="H812" s="135"/>
      <c r="I812" s="135">
        <f t="shared" si="186"/>
        <v>600493</v>
      </c>
      <c r="J812" s="135">
        <f t="shared" si="187"/>
        <v>509019.09</v>
      </c>
      <c r="K812" s="23">
        <f t="shared" ref="K812:K834" si="195">J812/I812*100</f>
        <v>84.766864892679848</v>
      </c>
      <c r="L812" s="135"/>
      <c r="M812" s="135"/>
      <c r="N812" s="135"/>
      <c r="O812" s="23"/>
      <c r="P812" s="19">
        <f t="shared" si="191"/>
        <v>600493</v>
      </c>
      <c r="R812" s="5"/>
    </row>
    <row r="813" spans="1:18" s="2" customFormat="1" ht="14.25" customHeight="1" x14ac:dyDescent="0.2">
      <c r="A813" s="52"/>
      <c r="B813" s="45"/>
      <c r="C813" s="27" t="s">
        <v>18</v>
      </c>
      <c r="D813" s="135"/>
      <c r="E813" s="135">
        <v>7600797</v>
      </c>
      <c r="F813" s="135">
        <v>4312119.3600000003</v>
      </c>
      <c r="G813" s="23">
        <f t="shared" si="194"/>
        <v>56.73246318774202</v>
      </c>
      <c r="H813" s="135"/>
      <c r="I813" s="135">
        <f t="shared" si="186"/>
        <v>6260488</v>
      </c>
      <c r="J813" s="135">
        <f t="shared" si="187"/>
        <v>2972012.5</v>
      </c>
      <c r="K813" s="23">
        <f t="shared" si="195"/>
        <v>47.472537284633404</v>
      </c>
      <c r="L813" s="135"/>
      <c r="M813" s="135">
        <v>1340309</v>
      </c>
      <c r="N813" s="135">
        <v>1340106.8600000001</v>
      </c>
      <c r="O813" s="23">
        <f t="shared" si="190"/>
        <v>99.984918403144363</v>
      </c>
      <c r="P813" s="19">
        <f t="shared" si="191"/>
        <v>7600797</v>
      </c>
      <c r="R813" s="5"/>
    </row>
    <row r="814" spans="1:18" s="2" customFormat="1" ht="14.25" customHeight="1" x14ac:dyDescent="0.2">
      <c r="A814" s="52"/>
      <c r="B814" s="45"/>
      <c r="C814" s="22" t="s">
        <v>16</v>
      </c>
      <c r="D814" s="135"/>
      <c r="E814" s="135">
        <v>328710</v>
      </c>
      <c r="F814" s="135">
        <v>328702</v>
      </c>
      <c r="G814" s="23">
        <f t="shared" si="194"/>
        <v>99.997566243801529</v>
      </c>
      <c r="H814" s="135"/>
      <c r="I814" s="135">
        <f t="shared" si="186"/>
        <v>328710</v>
      </c>
      <c r="J814" s="135">
        <f t="shared" si="187"/>
        <v>328702</v>
      </c>
      <c r="K814" s="23">
        <f t="shared" si="195"/>
        <v>99.997566243801529</v>
      </c>
      <c r="L814" s="135"/>
      <c r="M814" s="135"/>
      <c r="N814" s="135"/>
      <c r="O814" s="23"/>
      <c r="P814" s="19">
        <f t="shared" si="191"/>
        <v>328710</v>
      </c>
      <c r="R814" s="5"/>
    </row>
    <row r="815" spans="1:18" s="2" customFormat="1" ht="14.25" hidden="1" customHeight="1" x14ac:dyDescent="0.2">
      <c r="A815" s="52"/>
      <c r="B815" s="45"/>
      <c r="C815" s="22" t="s">
        <v>17</v>
      </c>
      <c r="D815" s="135"/>
      <c r="E815" s="135"/>
      <c r="F815" s="135"/>
      <c r="G815" s="23" t="e">
        <f t="shared" si="194"/>
        <v>#DIV/0!</v>
      </c>
      <c r="H815" s="135"/>
      <c r="I815" s="135">
        <f t="shared" si="186"/>
        <v>0</v>
      </c>
      <c r="J815" s="135">
        <f t="shared" si="187"/>
        <v>0</v>
      </c>
      <c r="K815" s="23" t="e">
        <f t="shared" si="195"/>
        <v>#DIV/0!</v>
      </c>
      <c r="L815" s="135"/>
      <c r="M815" s="135"/>
      <c r="N815" s="135"/>
      <c r="O815" s="23" t="e">
        <f t="shared" si="190"/>
        <v>#DIV/0!</v>
      </c>
      <c r="P815" s="19">
        <f t="shared" si="191"/>
        <v>0</v>
      </c>
      <c r="R815" s="5"/>
    </row>
    <row r="816" spans="1:18" s="2" customFormat="1" ht="39" hidden="1" customHeight="1" x14ac:dyDescent="0.2">
      <c r="A816" s="52"/>
      <c r="B816" s="45"/>
      <c r="C816" s="24" t="s">
        <v>149</v>
      </c>
      <c r="D816" s="135"/>
      <c r="E816" s="135"/>
      <c r="F816" s="135"/>
      <c r="G816" s="23" t="e">
        <f t="shared" si="194"/>
        <v>#DIV/0!</v>
      </c>
      <c r="H816" s="135"/>
      <c r="I816" s="135">
        <f t="shared" si="186"/>
        <v>0</v>
      </c>
      <c r="J816" s="135">
        <f t="shared" si="187"/>
        <v>0</v>
      </c>
      <c r="K816" s="23"/>
      <c r="L816" s="135"/>
      <c r="M816" s="135"/>
      <c r="N816" s="135"/>
      <c r="O816" s="23" t="e">
        <f t="shared" si="190"/>
        <v>#DIV/0!</v>
      </c>
      <c r="P816" s="19">
        <f t="shared" si="191"/>
        <v>0</v>
      </c>
      <c r="R816" s="5"/>
    </row>
    <row r="817" spans="1:18" s="2" customFormat="1" ht="15" customHeight="1" x14ac:dyDescent="0.2">
      <c r="A817" s="52"/>
      <c r="B817" s="45"/>
      <c r="C817" s="25" t="s">
        <v>111</v>
      </c>
      <c r="D817" s="135"/>
      <c r="E817" s="135">
        <f>SUM(E819)</f>
        <v>3955000</v>
      </c>
      <c r="F817" s="135">
        <f>SUM(F819)</f>
        <v>3921094.75</v>
      </c>
      <c r="G817" s="23">
        <f t="shared" si="194"/>
        <v>99.142724399494313</v>
      </c>
      <c r="H817" s="135"/>
      <c r="I817" s="135">
        <f t="shared" si="186"/>
        <v>2355000</v>
      </c>
      <c r="J817" s="135">
        <f t="shared" si="187"/>
        <v>2336415.71</v>
      </c>
      <c r="K817" s="23">
        <f t="shared" si="195"/>
        <v>99.210858174097666</v>
      </c>
      <c r="L817" s="135"/>
      <c r="M817" s="135">
        <f>SUM(M819)</f>
        <v>1600000</v>
      </c>
      <c r="N817" s="135">
        <f>SUM(N819)</f>
        <v>1584679.04</v>
      </c>
      <c r="O817" s="23">
        <f t="shared" si="190"/>
        <v>99.042439999999999</v>
      </c>
      <c r="P817" s="19">
        <f t="shared" si="191"/>
        <v>3955000</v>
      </c>
      <c r="R817" s="5"/>
    </row>
    <row r="818" spans="1:18" s="2" customFormat="1" x14ac:dyDescent="0.2">
      <c r="A818" s="52"/>
      <c r="B818" s="45"/>
      <c r="C818" s="26" t="s">
        <v>22</v>
      </c>
      <c r="D818" s="135"/>
      <c r="E818" s="135"/>
      <c r="F818" s="135"/>
      <c r="G818" s="23"/>
      <c r="H818" s="135"/>
      <c r="I818" s="135"/>
      <c r="J818" s="135"/>
      <c r="K818" s="23"/>
      <c r="L818" s="135"/>
      <c r="M818" s="135"/>
      <c r="N818" s="135"/>
      <c r="O818" s="23"/>
      <c r="P818" s="19">
        <f t="shared" si="191"/>
        <v>0</v>
      </c>
      <c r="R818" s="5"/>
    </row>
    <row r="819" spans="1:18" s="2" customFormat="1" ht="15" customHeight="1" x14ac:dyDescent="0.2">
      <c r="A819" s="126"/>
      <c r="B819" s="112"/>
      <c r="C819" s="49" t="s">
        <v>7</v>
      </c>
      <c r="D819" s="140"/>
      <c r="E819" s="140">
        <v>3955000</v>
      </c>
      <c r="F819" s="140">
        <v>3921094.75</v>
      </c>
      <c r="G819" s="50">
        <f t="shared" ref="G819:G828" si="196">F819/E819*100</f>
        <v>99.142724399494313</v>
      </c>
      <c r="H819" s="140"/>
      <c r="I819" s="140">
        <f t="shared" si="186"/>
        <v>2355000</v>
      </c>
      <c r="J819" s="140">
        <f t="shared" si="187"/>
        <v>2336415.71</v>
      </c>
      <c r="K819" s="23">
        <f t="shared" si="195"/>
        <v>99.210858174097666</v>
      </c>
      <c r="L819" s="140"/>
      <c r="M819" s="140">
        <v>1600000</v>
      </c>
      <c r="N819" s="140">
        <v>1584679.04</v>
      </c>
      <c r="O819" s="50">
        <f t="shared" si="190"/>
        <v>99.042439999999999</v>
      </c>
      <c r="P819" s="34">
        <f t="shared" si="191"/>
        <v>3955000</v>
      </c>
      <c r="R819" s="5"/>
    </row>
    <row r="820" spans="1:18" s="2" customFormat="1" hidden="1" x14ac:dyDescent="0.2">
      <c r="A820" s="52"/>
      <c r="B820" s="45"/>
      <c r="C820" s="27" t="s">
        <v>15</v>
      </c>
      <c r="D820" s="135">
        <f t="shared" ref="D820:D870" si="197">H820+L820</f>
        <v>0</v>
      </c>
      <c r="E820" s="135"/>
      <c r="F820" s="135"/>
      <c r="G820" s="23" t="e">
        <f t="shared" si="196"/>
        <v>#DIV/0!</v>
      </c>
      <c r="H820" s="135"/>
      <c r="I820" s="135">
        <f t="shared" si="186"/>
        <v>0</v>
      </c>
      <c r="J820" s="135">
        <f t="shared" si="187"/>
        <v>0</v>
      </c>
      <c r="K820" s="23" t="e">
        <f t="shared" si="195"/>
        <v>#DIV/0!</v>
      </c>
      <c r="L820" s="135"/>
      <c r="M820" s="135"/>
      <c r="N820" s="135"/>
      <c r="O820" s="23"/>
      <c r="P820" s="19">
        <f t="shared" si="191"/>
        <v>0</v>
      </c>
      <c r="R820" s="5"/>
    </row>
    <row r="821" spans="1:18" s="2" customFormat="1" ht="39" hidden="1" customHeight="1" x14ac:dyDescent="0.2">
      <c r="A821" s="52"/>
      <c r="B821" s="112"/>
      <c r="C821" s="28" t="s">
        <v>150</v>
      </c>
      <c r="D821" s="140">
        <f t="shared" si="197"/>
        <v>0</v>
      </c>
      <c r="E821" s="140"/>
      <c r="F821" s="140"/>
      <c r="G821" s="50" t="e">
        <f t="shared" si="196"/>
        <v>#DIV/0!</v>
      </c>
      <c r="H821" s="140"/>
      <c r="I821" s="140">
        <f t="shared" si="186"/>
        <v>0</v>
      </c>
      <c r="J821" s="135">
        <f t="shared" si="187"/>
        <v>0</v>
      </c>
      <c r="K821" s="23" t="e">
        <f t="shared" si="195"/>
        <v>#DIV/0!</v>
      </c>
      <c r="L821" s="140"/>
      <c r="M821" s="140"/>
      <c r="N821" s="140"/>
      <c r="O821" s="50"/>
      <c r="P821" s="34">
        <f t="shared" si="191"/>
        <v>0</v>
      </c>
      <c r="R821" s="5"/>
    </row>
    <row r="822" spans="1:18" s="2" customFormat="1" ht="16.5" customHeight="1" x14ac:dyDescent="0.2">
      <c r="A822" s="52"/>
      <c r="B822" s="85">
        <v>75478</v>
      </c>
      <c r="C822" s="87" t="s">
        <v>143</v>
      </c>
      <c r="D822" s="135">
        <f t="shared" si="197"/>
        <v>19500</v>
      </c>
      <c r="E822" s="139">
        <f>SUM(E823,E832)</f>
        <v>19500</v>
      </c>
      <c r="F822" s="135">
        <f>SUM(F823,F832)</f>
        <v>17712</v>
      </c>
      <c r="G822" s="23">
        <f t="shared" si="196"/>
        <v>90.830769230769221</v>
      </c>
      <c r="H822" s="139">
        <f>SUM(H823,H832)</f>
        <v>19500</v>
      </c>
      <c r="I822" s="135">
        <f t="shared" si="186"/>
        <v>19500</v>
      </c>
      <c r="J822" s="135">
        <f t="shared" si="187"/>
        <v>17712</v>
      </c>
      <c r="K822" s="54">
        <f t="shared" si="195"/>
        <v>90.830769230769221</v>
      </c>
      <c r="L822" s="139"/>
      <c r="M822" s="139"/>
      <c r="N822" s="139"/>
      <c r="O822" s="23"/>
      <c r="P822" s="58">
        <f t="shared" si="183"/>
        <v>0</v>
      </c>
      <c r="R822" s="5"/>
    </row>
    <row r="823" spans="1:18" s="2" customFormat="1" ht="13.5" customHeight="1" x14ac:dyDescent="0.2">
      <c r="A823" s="52"/>
      <c r="B823" s="32"/>
      <c r="C823" s="41" t="s">
        <v>110</v>
      </c>
      <c r="D823" s="135">
        <f t="shared" si="197"/>
        <v>19500</v>
      </c>
      <c r="E823" s="135">
        <f>SUM(E825)</f>
        <v>19500</v>
      </c>
      <c r="F823" s="135">
        <f>SUM(F825)</f>
        <v>17712</v>
      </c>
      <c r="G823" s="23">
        <f t="shared" si="196"/>
        <v>90.830769230769221</v>
      </c>
      <c r="H823" s="135">
        <f>SUM(H825,H829,H830,H831)</f>
        <v>19500</v>
      </c>
      <c r="I823" s="135">
        <f t="shared" si="186"/>
        <v>19500</v>
      </c>
      <c r="J823" s="135">
        <f t="shared" si="187"/>
        <v>17712</v>
      </c>
      <c r="K823" s="23">
        <f t="shared" si="195"/>
        <v>90.830769230769221</v>
      </c>
      <c r="L823" s="135"/>
      <c r="M823" s="135"/>
      <c r="N823" s="135"/>
      <c r="O823" s="23"/>
      <c r="P823" s="19">
        <f t="shared" si="183"/>
        <v>0</v>
      </c>
      <c r="R823" s="5"/>
    </row>
    <row r="824" spans="1:18" s="2" customFormat="1" x14ac:dyDescent="0.2">
      <c r="A824" s="52"/>
      <c r="B824" s="32"/>
      <c r="C824" s="27" t="s">
        <v>22</v>
      </c>
      <c r="D824" s="135"/>
      <c r="E824" s="135"/>
      <c r="F824" s="135"/>
      <c r="G824" s="23"/>
      <c r="H824" s="135"/>
      <c r="I824" s="135"/>
      <c r="J824" s="135"/>
      <c r="K824" s="23"/>
      <c r="L824" s="135"/>
      <c r="M824" s="135"/>
      <c r="N824" s="135"/>
      <c r="O824" s="23"/>
      <c r="P824" s="19">
        <f t="shared" si="183"/>
        <v>0</v>
      </c>
      <c r="R824" s="5"/>
    </row>
    <row r="825" spans="1:18" s="2" customFormat="1" ht="12.75" customHeight="1" x14ac:dyDescent="0.2">
      <c r="A825" s="52"/>
      <c r="B825" s="32"/>
      <c r="C825" s="22" t="s">
        <v>14</v>
      </c>
      <c r="D825" s="135">
        <f t="shared" si="197"/>
        <v>19500</v>
      </c>
      <c r="E825" s="135">
        <f>SUM(E827:E828)</f>
        <v>19500</v>
      </c>
      <c r="F825" s="135">
        <f>SUM(F827:F828)</f>
        <v>17712</v>
      </c>
      <c r="G825" s="23">
        <f t="shared" si="196"/>
        <v>90.830769230769221</v>
      </c>
      <c r="H825" s="135">
        <f>SUM(H827:H828)</f>
        <v>19500</v>
      </c>
      <c r="I825" s="135">
        <f t="shared" si="186"/>
        <v>19500</v>
      </c>
      <c r="J825" s="135">
        <f t="shared" si="187"/>
        <v>17712</v>
      </c>
      <c r="K825" s="23">
        <f t="shared" si="195"/>
        <v>90.830769230769221</v>
      </c>
      <c r="L825" s="135"/>
      <c r="M825" s="135"/>
      <c r="N825" s="135"/>
      <c r="O825" s="23"/>
      <c r="P825" s="19">
        <f t="shared" si="183"/>
        <v>0</v>
      </c>
      <c r="R825" s="5"/>
    </row>
    <row r="826" spans="1:18" s="2" customFormat="1" ht="13.5" customHeight="1" x14ac:dyDescent="0.2">
      <c r="A826" s="52"/>
      <c r="B826" s="32"/>
      <c r="C826" s="27" t="s">
        <v>15</v>
      </c>
      <c r="D826" s="135"/>
      <c r="E826" s="135"/>
      <c r="F826" s="135"/>
      <c r="G826" s="23"/>
      <c r="H826" s="135"/>
      <c r="I826" s="135"/>
      <c r="J826" s="135"/>
      <c r="K826" s="23"/>
      <c r="L826" s="135"/>
      <c r="M826" s="135"/>
      <c r="N826" s="135"/>
      <c r="O826" s="23"/>
      <c r="P826" s="19">
        <f t="shared" si="183"/>
        <v>0</v>
      </c>
      <c r="R826" s="5"/>
    </row>
    <row r="827" spans="1:18" s="2" customFormat="1" ht="15" hidden="1" customHeight="1" x14ac:dyDescent="0.2">
      <c r="A827" s="52"/>
      <c r="B827" s="32"/>
      <c r="C827" s="27" t="s">
        <v>19</v>
      </c>
      <c r="D827" s="135"/>
      <c r="E827" s="135"/>
      <c r="F827" s="135"/>
      <c r="G827" s="23" t="e">
        <f t="shared" si="196"/>
        <v>#DIV/0!</v>
      </c>
      <c r="H827" s="135"/>
      <c r="I827" s="135">
        <f t="shared" si="186"/>
        <v>0</v>
      </c>
      <c r="J827" s="135">
        <f t="shared" si="187"/>
        <v>0</v>
      </c>
      <c r="K827" s="23" t="e">
        <f t="shared" si="195"/>
        <v>#DIV/0!</v>
      </c>
      <c r="L827" s="135"/>
      <c r="M827" s="135"/>
      <c r="N827" s="135"/>
      <c r="O827" s="23"/>
      <c r="P827" s="19">
        <f t="shared" si="183"/>
        <v>0</v>
      </c>
      <c r="R827" s="5"/>
    </row>
    <row r="828" spans="1:18" s="2" customFormat="1" ht="15.75" customHeight="1" x14ac:dyDescent="0.2">
      <c r="A828" s="57"/>
      <c r="B828" s="36"/>
      <c r="C828" s="188" t="s">
        <v>18</v>
      </c>
      <c r="D828" s="136">
        <f t="shared" si="197"/>
        <v>19500</v>
      </c>
      <c r="E828" s="136">
        <v>19500</v>
      </c>
      <c r="F828" s="136">
        <v>17712</v>
      </c>
      <c r="G828" s="38">
        <f t="shared" si="196"/>
        <v>90.830769230769221</v>
      </c>
      <c r="H828" s="136">
        <v>19500</v>
      </c>
      <c r="I828" s="136">
        <f t="shared" si="186"/>
        <v>19500</v>
      </c>
      <c r="J828" s="136">
        <f t="shared" si="187"/>
        <v>17712</v>
      </c>
      <c r="K828" s="38">
        <f t="shared" si="195"/>
        <v>90.830769230769221</v>
      </c>
      <c r="L828" s="136"/>
      <c r="M828" s="136"/>
      <c r="N828" s="136"/>
      <c r="O828" s="38"/>
      <c r="P828" s="34">
        <f t="shared" si="183"/>
        <v>0</v>
      </c>
      <c r="R828" s="5"/>
    </row>
    <row r="829" spans="1:18" s="2" customFormat="1" ht="15" hidden="1" customHeight="1" x14ac:dyDescent="0.2">
      <c r="A829" s="52"/>
      <c r="B829" s="32"/>
      <c r="C829" s="22" t="s">
        <v>16</v>
      </c>
      <c r="D829" s="135">
        <f t="shared" si="197"/>
        <v>0</v>
      </c>
      <c r="E829" s="135"/>
      <c r="F829" s="135"/>
      <c r="G829" s="23" t="e">
        <f t="shared" si="188"/>
        <v>#DIV/0!</v>
      </c>
      <c r="H829" s="135"/>
      <c r="I829" s="135">
        <f t="shared" si="186"/>
        <v>0</v>
      </c>
      <c r="J829" s="135">
        <f t="shared" si="187"/>
        <v>0</v>
      </c>
      <c r="K829" s="23" t="e">
        <f t="shared" si="195"/>
        <v>#DIV/0!</v>
      </c>
      <c r="L829" s="135"/>
      <c r="M829" s="135"/>
      <c r="N829" s="135"/>
      <c r="O829" s="23" t="e">
        <f t="shared" ref="O829:O849" si="198">N829/M829*100</f>
        <v>#DIV/0!</v>
      </c>
      <c r="P829" s="19">
        <f t="shared" ref="P829:P938" si="199">E829-D829</f>
        <v>0</v>
      </c>
      <c r="R829" s="5"/>
    </row>
    <row r="830" spans="1:18" s="2" customFormat="1" ht="15" hidden="1" customHeight="1" x14ac:dyDescent="0.2">
      <c r="A830" s="52"/>
      <c r="B830" s="32"/>
      <c r="C830" s="22" t="s">
        <v>17</v>
      </c>
      <c r="D830" s="135">
        <f t="shared" si="197"/>
        <v>0</v>
      </c>
      <c r="E830" s="135"/>
      <c r="F830" s="135"/>
      <c r="G830" s="23" t="e">
        <f t="shared" si="188"/>
        <v>#DIV/0!</v>
      </c>
      <c r="H830" s="135"/>
      <c r="I830" s="135">
        <f t="shared" si="186"/>
        <v>0</v>
      </c>
      <c r="J830" s="135">
        <f t="shared" si="187"/>
        <v>0</v>
      </c>
      <c r="K830" s="23" t="e">
        <f t="shared" si="195"/>
        <v>#DIV/0!</v>
      </c>
      <c r="L830" s="135"/>
      <c r="M830" s="135"/>
      <c r="N830" s="135"/>
      <c r="O830" s="23" t="e">
        <f t="shared" si="198"/>
        <v>#DIV/0!</v>
      </c>
      <c r="P830" s="19">
        <f t="shared" si="199"/>
        <v>0</v>
      </c>
      <c r="R830" s="5"/>
    </row>
    <row r="831" spans="1:18" s="2" customFormat="1" ht="37.5" hidden="1" customHeight="1" x14ac:dyDescent="0.2">
      <c r="A831" s="52"/>
      <c r="B831" s="32"/>
      <c r="C831" s="24" t="s">
        <v>149</v>
      </c>
      <c r="D831" s="135">
        <f t="shared" si="197"/>
        <v>0</v>
      </c>
      <c r="E831" s="135"/>
      <c r="F831" s="135"/>
      <c r="G831" s="23" t="e">
        <f t="shared" si="188"/>
        <v>#DIV/0!</v>
      </c>
      <c r="H831" s="135"/>
      <c r="I831" s="135">
        <f t="shared" si="186"/>
        <v>0</v>
      </c>
      <c r="J831" s="135">
        <f t="shared" si="187"/>
        <v>0</v>
      </c>
      <c r="K831" s="23" t="e">
        <f t="shared" si="195"/>
        <v>#DIV/0!</v>
      </c>
      <c r="L831" s="135"/>
      <c r="M831" s="135"/>
      <c r="N831" s="135"/>
      <c r="O831" s="23" t="e">
        <f t="shared" si="198"/>
        <v>#DIV/0!</v>
      </c>
      <c r="P831" s="19">
        <f t="shared" si="199"/>
        <v>0</v>
      </c>
      <c r="R831" s="5"/>
    </row>
    <row r="832" spans="1:18" s="2" customFormat="1" ht="15" hidden="1" customHeight="1" x14ac:dyDescent="0.2">
      <c r="A832" s="52"/>
      <c r="B832" s="32"/>
      <c r="C832" s="25" t="s">
        <v>111</v>
      </c>
      <c r="D832" s="135"/>
      <c r="E832" s="135">
        <f>SUM(E834)</f>
        <v>0</v>
      </c>
      <c r="F832" s="135">
        <f>SUM(F834)</f>
        <v>0</v>
      </c>
      <c r="G832" s="23" t="e">
        <f t="shared" si="188"/>
        <v>#DIV/0!</v>
      </c>
      <c r="H832" s="135"/>
      <c r="I832" s="135">
        <f t="shared" si="186"/>
        <v>0</v>
      </c>
      <c r="J832" s="135">
        <f t="shared" si="187"/>
        <v>0</v>
      </c>
      <c r="K832" s="23" t="e">
        <f t="shared" si="195"/>
        <v>#DIV/0!</v>
      </c>
      <c r="L832" s="135"/>
      <c r="M832" s="135"/>
      <c r="N832" s="135"/>
      <c r="O832" s="23"/>
      <c r="P832" s="19">
        <f t="shared" si="199"/>
        <v>0</v>
      </c>
      <c r="R832" s="5"/>
    </row>
    <row r="833" spans="1:18" s="2" customFormat="1" hidden="1" x14ac:dyDescent="0.2">
      <c r="A833" s="52"/>
      <c r="B833" s="32"/>
      <c r="C833" s="26" t="s">
        <v>22</v>
      </c>
      <c r="D833" s="135"/>
      <c r="E833" s="135"/>
      <c r="F833" s="135"/>
      <c r="G833" s="23"/>
      <c r="H833" s="135"/>
      <c r="I833" s="135">
        <f t="shared" si="186"/>
        <v>0</v>
      </c>
      <c r="J833" s="135">
        <f t="shared" si="187"/>
        <v>0</v>
      </c>
      <c r="K833" s="23"/>
      <c r="L833" s="135"/>
      <c r="M833" s="135"/>
      <c r="N833" s="135"/>
      <c r="O833" s="23"/>
      <c r="P833" s="19">
        <f t="shared" si="199"/>
        <v>0</v>
      </c>
      <c r="R833" s="5"/>
    </row>
    <row r="834" spans="1:18" s="2" customFormat="1" ht="15.75" hidden="1" customHeight="1" x14ac:dyDescent="0.2">
      <c r="A834" s="52"/>
      <c r="B834" s="48"/>
      <c r="C834" s="49" t="s">
        <v>7</v>
      </c>
      <c r="D834" s="140"/>
      <c r="E834" s="140"/>
      <c r="F834" s="140"/>
      <c r="G834" s="50" t="e">
        <f t="shared" si="188"/>
        <v>#DIV/0!</v>
      </c>
      <c r="H834" s="140"/>
      <c r="I834" s="140">
        <f t="shared" si="186"/>
        <v>0</v>
      </c>
      <c r="J834" s="140">
        <f t="shared" si="187"/>
        <v>0</v>
      </c>
      <c r="K834" s="50" t="e">
        <f t="shared" si="195"/>
        <v>#DIV/0!</v>
      </c>
      <c r="L834" s="140"/>
      <c r="M834" s="140"/>
      <c r="N834" s="140"/>
      <c r="O834" s="50"/>
      <c r="P834" s="19">
        <f t="shared" si="199"/>
        <v>0</v>
      </c>
      <c r="R834" s="5"/>
    </row>
    <row r="835" spans="1:18" s="2" customFormat="1" hidden="1" x14ac:dyDescent="0.2">
      <c r="A835" s="52"/>
      <c r="B835" s="32"/>
      <c r="C835" s="27" t="s">
        <v>15</v>
      </c>
      <c r="D835" s="135">
        <f t="shared" si="197"/>
        <v>0</v>
      </c>
      <c r="E835" s="135"/>
      <c r="F835" s="135"/>
      <c r="G835" s="23" t="e">
        <f t="shared" si="188"/>
        <v>#DIV/0!</v>
      </c>
      <c r="H835" s="135"/>
      <c r="I835" s="135">
        <f t="shared" si="186"/>
        <v>0</v>
      </c>
      <c r="J835" s="135">
        <f t="shared" si="187"/>
        <v>0</v>
      </c>
      <c r="K835" s="23" t="e">
        <f t="shared" ref="K835:K939" si="200">J835/I835*100</f>
        <v>#DIV/0!</v>
      </c>
      <c r="L835" s="135"/>
      <c r="M835" s="135"/>
      <c r="N835" s="135"/>
      <c r="O835" s="23" t="e">
        <f t="shared" si="198"/>
        <v>#DIV/0!</v>
      </c>
      <c r="P835" s="19">
        <f t="shared" si="199"/>
        <v>0</v>
      </c>
      <c r="R835" s="5"/>
    </row>
    <row r="836" spans="1:18" s="2" customFormat="1" ht="39" hidden="1" customHeight="1" x14ac:dyDescent="0.2">
      <c r="A836" s="52"/>
      <c r="B836" s="48"/>
      <c r="C836" s="53" t="s">
        <v>150</v>
      </c>
      <c r="D836" s="140">
        <f t="shared" si="197"/>
        <v>0</v>
      </c>
      <c r="E836" s="140"/>
      <c r="F836" s="140"/>
      <c r="G836" s="50" t="e">
        <f t="shared" si="188"/>
        <v>#DIV/0!</v>
      </c>
      <c r="H836" s="140"/>
      <c r="I836" s="140">
        <f t="shared" si="186"/>
        <v>0</v>
      </c>
      <c r="J836" s="135">
        <f t="shared" si="187"/>
        <v>0</v>
      </c>
      <c r="K836" s="50" t="e">
        <f t="shared" si="200"/>
        <v>#DIV/0!</v>
      </c>
      <c r="L836" s="140"/>
      <c r="M836" s="140"/>
      <c r="N836" s="140"/>
      <c r="O836" s="23" t="e">
        <f t="shared" si="198"/>
        <v>#DIV/0!</v>
      </c>
      <c r="P836" s="34">
        <f t="shared" si="199"/>
        <v>0</v>
      </c>
      <c r="R836" s="5"/>
    </row>
    <row r="837" spans="1:18" s="2" customFormat="1" ht="20.25" customHeight="1" x14ac:dyDescent="0.2">
      <c r="A837" s="52"/>
      <c r="B837" s="32">
        <v>75495</v>
      </c>
      <c r="C837" s="25" t="s">
        <v>28</v>
      </c>
      <c r="D837" s="135">
        <f t="shared" si="197"/>
        <v>1780000</v>
      </c>
      <c r="E837" s="135">
        <f>SUM(E838,E847)</f>
        <v>65810002.939999998</v>
      </c>
      <c r="F837" s="135">
        <f>SUM(F838,F847)</f>
        <v>65597923.030000001</v>
      </c>
      <c r="G837" s="23">
        <f t="shared" si="188"/>
        <v>99.677739096603062</v>
      </c>
      <c r="H837" s="135">
        <f>SUM(H838,H847)</f>
        <v>1780000</v>
      </c>
      <c r="I837" s="135">
        <f t="shared" si="186"/>
        <v>38952409.819999993</v>
      </c>
      <c r="J837" s="135">
        <f t="shared" si="187"/>
        <v>38764950.379999995</v>
      </c>
      <c r="K837" s="23">
        <f t="shared" si="200"/>
        <v>99.518747515580543</v>
      </c>
      <c r="L837" s="135"/>
      <c r="M837" s="135">
        <f>SUM(M838,M847)</f>
        <v>26857593.120000001</v>
      </c>
      <c r="N837" s="135">
        <f>SUM(N838,N847)</f>
        <v>26832972.650000002</v>
      </c>
      <c r="O837" s="23">
        <f t="shared" si="198"/>
        <v>99.908329574098488</v>
      </c>
      <c r="P837" s="59">
        <f t="shared" si="199"/>
        <v>64030002.939999998</v>
      </c>
      <c r="R837" s="5"/>
    </row>
    <row r="838" spans="1:18" s="2" customFormat="1" ht="13.5" customHeight="1" x14ac:dyDescent="0.2">
      <c r="A838" s="52"/>
      <c r="B838" s="45"/>
      <c r="C838" s="41" t="s">
        <v>110</v>
      </c>
      <c r="D838" s="135">
        <f t="shared" si="197"/>
        <v>1780000</v>
      </c>
      <c r="E838" s="135">
        <f>SUM(E840,E844,E845,E846)</f>
        <v>65810002.939999998</v>
      </c>
      <c r="F838" s="135">
        <f>SUM(F840,F844,F845,F846)</f>
        <v>65597923.030000001</v>
      </c>
      <c r="G838" s="23">
        <f t="shared" si="188"/>
        <v>99.677739096603062</v>
      </c>
      <c r="H838" s="135">
        <f>SUM(H840,H844,H845,H846)</f>
        <v>1780000</v>
      </c>
      <c r="I838" s="135">
        <f t="shared" si="186"/>
        <v>38952409.819999993</v>
      </c>
      <c r="J838" s="135">
        <f t="shared" si="187"/>
        <v>38764950.379999995</v>
      </c>
      <c r="K838" s="23">
        <f t="shared" si="200"/>
        <v>99.518747515580543</v>
      </c>
      <c r="L838" s="135"/>
      <c r="M838" s="135">
        <f>SUM(M840,M844,M845,M846)</f>
        <v>26857593.120000001</v>
      </c>
      <c r="N838" s="135">
        <f>SUM(N840,N844,N845,N846)</f>
        <v>26832972.650000002</v>
      </c>
      <c r="O838" s="23">
        <f t="shared" si="198"/>
        <v>99.908329574098488</v>
      </c>
      <c r="P838" s="19">
        <f t="shared" si="199"/>
        <v>64030002.939999998</v>
      </c>
      <c r="R838" s="5"/>
    </row>
    <row r="839" spans="1:18" s="2" customFormat="1" x14ac:dyDescent="0.2">
      <c r="A839" s="52"/>
      <c r="B839" s="45"/>
      <c r="C839" s="27" t="s">
        <v>22</v>
      </c>
      <c r="D839" s="135"/>
      <c r="E839" s="135"/>
      <c r="F839" s="135"/>
      <c r="G839" s="23"/>
      <c r="H839" s="135"/>
      <c r="I839" s="135"/>
      <c r="J839" s="135"/>
      <c r="K839" s="23"/>
      <c r="L839" s="135"/>
      <c r="M839" s="135"/>
      <c r="N839" s="135"/>
      <c r="O839" s="23"/>
      <c r="P839" s="19">
        <f t="shared" si="199"/>
        <v>0</v>
      </c>
      <c r="R839" s="5"/>
    </row>
    <row r="840" spans="1:18" s="2" customFormat="1" ht="15" customHeight="1" x14ac:dyDescent="0.2">
      <c r="A840" s="52"/>
      <c r="B840" s="45"/>
      <c r="C840" s="22" t="s">
        <v>14</v>
      </c>
      <c r="D840" s="135">
        <f t="shared" si="197"/>
        <v>1780000</v>
      </c>
      <c r="E840" s="135">
        <f>SUM(E842:E843)</f>
        <v>30810002.940000001</v>
      </c>
      <c r="F840" s="135">
        <f>SUM(F842:F843)</f>
        <v>30597923.030000001</v>
      </c>
      <c r="G840" s="23">
        <f t="shared" si="188"/>
        <v>99.311652418816678</v>
      </c>
      <c r="H840" s="135">
        <f>SUM(H842:H843)</f>
        <v>1780000</v>
      </c>
      <c r="I840" s="135">
        <f t="shared" si="186"/>
        <v>3952409.8200000003</v>
      </c>
      <c r="J840" s="135">
        <f t="shared" si="187"/>
        <v>3764950.379999999</v>
      </c>
      <c r="K840" s="23">
        <f t="shared" si="200"/>
        <v>95.257084954818751</v>
      </c>
      <c r="L840" s="135"/>
      <c r="M840" s="135">
        <f>SUM(M842:M843)</f>
        <v>26857593.120000001</v>
      </c>
      <c r="N840" s="135">
        <f>SUM(N842:N843)</f>
        <v>26832972.650000002</v>
      </c>
      <c r="O840" s="23">
        <f t="shared" si="198"/>
        <v>99.908329574098488</v>
      </c>
      <c r="P840" s="19">
        <f t="shared" si="199"/>
        <v>29030002.940000001</v>
      </c>
      <c r="R840" s="5"/>
    </row>
    <row r="841" spans="1:18" s="2" customFormat="1" x14ac:dyDescent="0.2">
      <c r="A841" s="52"/>
      <c r="B841" s="45"/>
      <c r="C841" s="27" t="s">
        <v>15</v>
      </c>
      <c r="D841" s="135"/>
      <c r="E841" s="135"/>
      <c r="F841" s="135"/>
      <c r="G841" s="23"/>
      <c r="H841" s="135"/>
      <c r="I841" s="135"/>
      <c r="J841" s="135"/>
      <c r="K841" s="23"/>
      <c r="L841" s="135"/>
      <c r="M841" s="135"/>
      <c r="N841" s="135"/>
      <c r="O841" s="23"/>
      <c r="P841" s="19">
        <f t="shared" si="199"/>
        <v>0</v>
      </c>
      <c r="R841" s="5"/>
    </row>
    <row r="842" spans="1:18" s="2" customFormat="1" ht="11.25" customHeight="1" x14ac:dyDescent="0.2">
      <c r="A842" s="52"/>
      <c r="B842" s="45"/>
      <c r="C842" s="27" t="s">
        <v>19</v>
      </c>
      <c r="D842" s="135">
        <f t="shared" si="197"/>
        <v>80000</v>
      </c>
      <c r="E842" s="135">
        <v>1039769</v>
      </c>
      <c r="F842" s="135">
        <v>1033229.26</v>
      </c>
      <c r="G842" s="23">
        <f t="shared" si="188"/>
        <v>99.371039144271464</v>
      </c>
      <c r="H842" s="135">
        <v>80000</v>
      </c>
      <c r="I842" s="135">
        <f t="shared" si="186"/>
        <v>229188</v>
      </c>
      <c r="J842" s="135">
        <f t="shared" si="187"/>
        <v>227477.25</v>
      </c>
      <c r="K842" s="23">
        <f t="shared" si="200"/>
        <v>99.253560395832238</v>
      </c>
      <c r="L842" s="135"/>
      <c r="M842" s="135">
        <v>810581</v>
      </c>
      <c r="N842" s="135">
        <v>805752.01</v>
      </c>
      <c r="O842" s="23">
        <f t="shared" si="198"/>
        <v>99.404255712877557</v>
      </c>
      <c r="P842" s="19">
        <f t="shared" si="199"/>
        <v>959769</v>
      </c>
      <c r="R842" s="5"/>
    </row>
    <row r="843" spans="1:18" s="2" customFormat="1" ht="14.25" customHeight="1" x14ac:dyDescent="0.2">
      <c r="A843" s="52"/>
      <c r="B843" s="45"/>
      <c r="C843" s="27" t="s">
        <v>18</v>
      </c>
      <c r="D843" s="135">
        <f t="shared" si="197"/>
        <v>1700000</v>
      </c>
      <c r="E843" s="135">
        <v>29770233.940000001</v>
      </c>
      <c r="F843" s="135">
        <v>29564693.77</v>
      </c>
      <c r="G843" s="23">
        <f t="shared" si="188"/>
        <v>99.309578250495932</v>
      </c>
      <c r="H843" s="135">
        <v>1700000</v>
      </c>
      <c r="I843" s="135">
        <f t="shared" si="186"/>
        <v>3723221.8200000003</v>
      </c>
      <c r="J843" s="135">
        <f t="shared" si="187"/>
        <v>3537473.129999999</v>
      </c>
      <c r="K843" s="23">
        <f t="shared" si="200"/>
        <v>95.011076455283529</v>
      </c>
      <c r="L843" s="135"/>
      <c r="M843" s="135">
        <v>26047012.120000001</v>
      </c>
      <c r="N843" s="135">
        <v>26027220.640000001</v>
      </c>
      <c r="O843" s="23">
        <f t="shared" si="198"/>
        <v>99.924016313622388</v>
      </c>
      <c r="P843" s="19">
        <f t="shared" si="199"/>
        <v>28070233.940000001</v>
      </c>
      <c r="R843" s="5"/>
    </row>
    <row r="844" spans="1:18" s="2" customFormat="1" ht="12.75" hidden="1" customHeight="1" x14ac:dyDescent="0.2">
      <c r="A844" s="52"/>
      <c r="B844" s="45"/>
      <c r="C844" s="22" t="s">
        <v>16</v>
      </c>
      <c r="D844" s="135"/>
      <c r="E844" s="135"/>
      <c r="F844" s="135"/>
      <c r="G844" s="23"/>
      <c r="H844" s="135"/>
      <c r="I844" s="135">
        <f t="shared" si="186"/>
        <v>0</v>
      </c>
      <c r="J844" s="135">
        <f t="shared" si="187"/>
        <v>0</v>
      </c>
      <c r="K844" s="23"/>
      <c r="L844" s="135"/>
      <c r="M844" s="135"/>
      <c r="N844" s="135"/>
      <c r="O844" s="23"/>
      <c r="P844" s="19">
        <f t="shared" si="199"/>
        <v>0</v>
      </c>
      <c r="R844" s="5"/>
    </row>
    <row r="845" spans="1:18" s="2" customFormat="1" ht="15" customHeight="1" x14ac:dyDescent="0.2">
      <c r="A845" s="57"/>
      <c r="B845" s="46"/>
      <c r="C845" s="37" t="s">
        <v>17</v>
      </c>
      <c r="D845" s="136"/>
      <c r="E845" s="136">
        <v>35000000</v>
      </c>
      <c r="F845" s="136">
        <v>35000000</v>
      </c>
      <c r="G845" s="38">
        <f t="shared" si="188"/>
        <v>100</v>
      </c>
      <c r="H845" s="136"/>
      <c r="I845" s="136">
        <f t="shared" si="186"/>
        <v>35000000</v>
      </c>
      <c r="J845" s="136">
        <f t="shared" si="187"/>
        <v>35000000</v>
      </c>
      <c r="K845" s="38">
        <f t="shared" si="200"/>
        <v>100</v>
      </c>
      <c r="L845" s="136"/>
      <c r="M845" s="136"/>
      <c r="N845" s="136"/>
      <c r="O845" s="38"/>
      <c r="P845" s="19">
        <f t="shared" si="199"/>
        <v>35000000</v>
      </c>
      <c r="R845" s="5"/>
    </row>
    <row r="846" spans="1:18" s="2" customFormat="1" ht="39" hidden="1" customHeight="1" x14ac:dyDescent="0.2">
      <c r="A846" s="52"/>
      <c r="B846" s="45"/>
      <c r="C846" s="24" t="s">
        <v>149</v>
      </c>
      <c r="D846" s="135">
        <f t="shared" si="197"/>
        <v>0</v>
      </c>
      <c r="E846" s="135"/>
      <c r="F846" s="135"/>
      <c r="G846" s="23" t="e">
        <f t="shared" si="188"/>
        <v>#DIV/0!</v>
      </c>
      <c r="H846" s="135"/>
      <c r="I846" s="135">
        <f t="shared" si="186"/>
        <v>0</v>
      </c>
      <c r="J846" s="135">
        <f t="shared" si="187"/>
        <v>0</v>
      </c>
      <c r="K846" s="23" t="e">
        <f t="shared" si="200"/>
        <v>#DIV/0!</v>
      </c>
      <c r="L846" s="135"/>
      <c r="M846" s="135"/>
      <c r="N846" s="135"/>
      <c r="O846" s="23" t="e">
        <f t="shared" si="198"/>
        <v>#DIV/0!</v>
      </c>
      <c r="P846" s="34">
        <f t="shared" si="199"/>
        <v>0</v>
      </c>
      <c r="R846" s="5"/>
    </row>
    <row r="847" spans="1:18" s="2" customFormat="1" ht="17.25" hidden="1" customHeight="1" x14ac:dyDescent="0.2">
      <c r="A847" s="52"/>
      <c r="B847" s="45"/>
      <c r="C847" s="25" t="s">
        <v>111</v>
      </c>
      <c r="D847" s="135"/>
      <c r="E847" s="135">
        <f>SUM(E849)</f>
        <v>0</v>
      </c>
      <c r="F847" s="135">
        <f>SUM(F849)</f>
        <v>0</v>
      </c>
      <c r="G847" s="23" t="e">
        <f t="shared" si="188"/>
        <v>#DIV/0!</v>
      </c>
      <c r="H847" s="135"/>
      <c r="I847" s="135">
        <f t="shared" si="186"/>
        <v>0</v>
      </c>
      <c r="J847" s="135">
        <f t="shared" si="187"/>
        <v>0</v>
      </c>
      <c r="K847" s="23" t="e">
        <f t="shared" si="200"/>
        <v>#DIV/0!</v>
      </c>
      <c r="L847" s="135"/>
      <c r="M847" s="135">
        <f>SUM(M849)</f>
        <v>0</v>
      </c>
      <c r="N847" s="135">
        <f>SUM(N849)</f>
        <v>0</v>
      </c>
      <c r="O847" s="23" t="e">
        <f t="shared" si="198"/>
        <v>#DIV/0!</v>
      </c>
      <c r="P847" s="19">
        <f t="shared" si="199"/>
        <v>0</v>
      </c>
      <c r="R847" s="5"/>
    </row>
    <row r="848" spans="1:18" s="2" customFormat="1" hidden="1" x14ac:dyDescent="0.2">
      <c r="A848" s="52"/>
      <c r="B848" s="45"/>
      <c r="C848" s="26" t="s">
        <v>22</v>
      </c>
      <c r="D848" s="135"/>
      <c r="E848" s="135"/>
      <c r="F848" s="135"/>
      <c r="G848" s="23"/>
      <c r="H848" s="135"/>
      <c r="I848" s="135">
        <f t="shared" si="186"/>
        <v>0</v>
      </c>
      <c r="J848" s="135">
        <f t="shared" si="187"/>
        <v>0</v>
      </c>
      <c r="K848" s="23"/>
      <c r="L848" s="135"/>
      <c r="M848" s="135"/>
      <c r="N848" s="135"/>
      <c r="O848" s="23"/>
      <c r="P848" s="19">
        <f t="shared" si="199"/>
        <v>0</v>
      </c>
      <c r="R848" s="5"/>
    </row>
    <row r="849" spans="1:18" s="2" customFormat="1" ht="15" hidden="1" customHeight="1" x14ac:dyDescent="0.2">
      <c r="A849" s="57"/>
      <c r="B849" s="46"/>
      <c r="C849" s="37" t="s">
        <v>7</v>
      </c>
      <c r="D849" s="136"/>
      <c r="E849" s="136"/>
      <c r="F849" s="136"/>
      <c r="G849" s="38" t="e">
        <f t="shared" si="188"/>
        <v>#DIV/0!</v>
      </c>
      <c r="H849" s="136"/>
      <c r="I849" s="136">
        <f t="shared" si="186"/>
        <v>0</v>
      </c>
      <c r="J849" s="136">
        <f t="shared" si="187"/>
        <v>0</v>
      </c>
      <c r="K849" s="38" t="e">
        <f t="shared" si="200"/>
        <v>#DIV/0!</v>
      </c>
      <c r="L849" s="136"/>
      <c r="M849" s="136"/>
      <c r="N849" s="136"/>
      <c r="O849" s="38" t="e">
        <f t="shared" si="198"/>
        <v>#DIV/0!</v>
      </c>
      <c r="P849" s="29">
        <f t="shared" si="199"/>
        <v>0</v>
      </c>
      <c r="R849" s="5"/>
    </row>
    <row r="850" spans="1:18" s="2" customFormat="1" ht="12.75" hidden="1" customHeight="1" x14ac:dyDescent="0.2">
      <c r="A850" s="52"/>
      <c r="B850" s="45"/>
      <c r="C850" s="27" t="s">
        <v>15</v>
      </c>
      <c r="D850" s="135">
        <f t="shared" si="197"/>
        <v>0</v>
      </c>
      <c r="E850" s="135"/>
      <c r="F850" s="135"/>
      <c r="G850" s="23" t="e">
        <f t="shared" si="188"/>
        <v>#DIV/0!</v>
      </c>
      <c r="H850" s="135"/>
      <c r="I850" s="135">
        <f t="shared" si="186"/>
        <v>0</v>
      </c>
      <c r="J850" s="135">
        <f t="shared" si="187"/>
        <v>0</v>
      </c>
      <c r="K850" s="23" t="e">
        <f t="shared" si="200"/>
        <v>#DIV/0!</v>
      </c>
      <c r="L850" s="135"/>
      <c r="M850" s="135"/>
      <c r="N850" s="135"/>
      <c r="O850" s="23" t="e">
        <f>N850/M850*100</f>
        <v>#DIV/0!</v>
      </c>
      <c r="P850" s="19">
        <f t="shared" si="199"/>
        <v>0</v>
      </c>
      <c r="R850" s="5"/>
    </row>
    <row r="851" spans="1:18" s="2" customFormat="1" ht="38.25" hidden="1" customHeight="1" x14ac:dyDescent="0.2">
      <c r="A851" s="57"/>
      <c r="B851" s="46"/>
      <c r="C851" s="39" t="s">
        <v>150</v>
      </c>
      <c r="D851" s="136">
        <f t="shared" si="197"/>
        <v>0</v>
      </c>
      <c r="E851" s="136"/>
      <c r="F851" s="136"/>
      <c r="G851" s="38" t="e">
        <f t="shared" si="188"/>
        <v>#DIV/0!</v>
      </c>
      <c r="H851" s="136"/>
      <c r="I851" s="136">
        <f t="shared" si="186"/>
        <v>0</v>
      </c>
      <c r="J851" s="136">
        <f t="shared" si="187"/>
        <v>0</v>
      </c>
      <c r="K851" s="38" t="e">
        <f t="shared" si="200"/>
        <v>#DIV/0!</v>
      </c>
      <c r="L851" s="136"/>
      <c r="M851" s="136"/>
      <c r="N851" s="136"/>
      <c r="O851" s="38" t="e">
        <f>N851/M851*100</f>
        <v>#DIV/0!</v>
      </c>
      <c r="P851" s="29">
        <f t="shared" si="199"/>
        <v>0</v>
      </c>
      <c r="R851" s="5"/>
    </row>
    <row r="852" spans="1:18" s="2" customFormat="1" ht="18" customHeight="1" x14ac:dyDescent="0.2">
      <c r="A852" s="42">
        <v>755</v>
      </c>
      <c r="B852" s="246" t="s">
        <v>189</v>
      </c>
      <c r="C852" s="247"/>
      <c r="D852" s="156">
        <f t="shared" si="197"/>
        <v>2049000</v>
      </c>
      <c r="E852" s="156">
        <f>SUM(E853)</f>
        <v>2124600</v>
      </c>
      <c r="F852" s="156">
        <f>SUM(F853)</f>
        <v>2048159.69</v>
      </c>
      <c r="G852" s="170">
        <f t="shared" ref="G852:G854" si="201">F852/E852*100</f>
        <v>96.402131695377946</v>
      </c>
      <c r="H852" s="156"/>
      <c r="I852" s="156"/>
      <c r="J852" s="156"/>
      <c r="K852" s="170"/>
      <c r="L852" s="156">
        <f>SUM(L853)</f>
        <v>2049000</v>
      </c>
      <c r="M852" s="156">
        <f>SUM(M853)</f>
        <v>2124600</v>
      </c>
      <c r="N852" s="156">
        <f>SUM(N853)</f>
        <v>2048159.69</v>
      </c>
      <c r="O852" s="170">
        <f t="shared" ref="O852:O860" si="202">N852/M852*100</f>
        <v>96.402131695377946</v>
      </c>
      <c r="P852" s="56">
        <f t="shared" ref="P852:P867" si="203">E852-D852</f>
        <v>75600</v>
      </c>
      <c r="R852" s="5"/>
    </row>
    <row r="853" spans="1:18" s="2" customFormat="1" ht="18" customHeight="1" x14ac:dyDescent="0.2">
      <c r="A853" s="42"/>
      <c r="B853" s="85">
        <v>75515</v>
      </c>
      <c r="C853" s="91" t="s">
        <v>190</v>
      </c>
      <c r="D853" s="135">
        <f t="shared" si="197"/>
        <v>2049000</v>
      </c>
      <c r="E853" s="135">
        <f>SUM(E854,E863)</f>
        <v>2124600</v>
      </c>
      <c r="F853" s="135">
        <f>SUM(F854,F863)</f>
        <v>2048159.69</v>
      </c>
      <c r="G853" s="23">
        <f t="shared" si="201"/>
        <v>96.402131695377946</v>
      </c>
      <c r="H853" s="135"/>
      <c r="I853" s="135"/>
      <c r="J853" s="135"/>
      <c r="K853" s="23"/>
      <c r="L853" s="135">
        <f>SUM(L854,L863)</f>
        <v>2049000</v>
      </c>
      <c r="M853" s="135">
        <f>SUM(M854,M863)</f>
        <v>2124600</v>
      </c>
      <c r="N853" s="135">
        <f>SUM(N854,N863)</f>
        <v>2048159.69</v>
      </c>
      <c r="O853" s="23">
        <f t="shared" si="202"/>
        <v>96.402131695377946</v>
      </c>
      <c r="P853" s="59">
        <f t="shared" si="203"/>
        <v>75600</v>
      </c>
      <c r="R853" s="5"/>
    </row>
    <row r="854" spans="1:18" s="2" customFormat="1" ht="12.75" customHeight="1" x14ac:dyDescent="0.2">
      <c r="A854" s="42"/>
      <c r="B854" s="45"/>
      <c r="C854" s="41" t="s">
        <v>110</v>
      </c>
      <c r="D854" s="135">
        <f t="shared" si="197"/>
        <v>2049000</v>
      </c>
      <c r="E854" s="135">
        <f>SUM(E856,E860,E861,E862)</f>
        <v>2124600</v>
      </c>
      <c r="F854" s="135">
        <f>SUM(F856,F860,F861,F862)</f>
        <v>2048159.69</v>
      </c>
      <c r="G854" s="23">
        <f t="shared" si="201"/>
        <v>96.402131695377946</v>
      </c>
      <c r="H854" s="135"/>
      <c r="I854" s="135"/>
      <c r="J854" s="135"/>
      <c r="K854" s="23"/>
      <c r="L854" s="135">
        <f>SUM(L856,L860)</f>
        <v>2049000</v>
      </c>
      <c r="M854" s="135">
        <f>SUM(M856,M860)</f>
        <v>2124600</v>
      </c>
      <c r="N854" s="135">
        <f>SUM(N856,N860)</f>
        <v>2048159.69</v>
      </c>
      <c r="O854" s="23">
        <f t="shared" si="202"/>
        <v>96.402131695377946</v>
      </c>
      <c r="P854" s="19">
        <f t="shared" si="203"/>
        <v>75600</v>
      </c>
      <c r="R854" s="5"/>
    </row>
    <row r="855" spans="1:18" s="2" customFormat="1" x14ac:dyDescent="0.2">
      <c r="A855" s="52"/>
      <c r="B855" s="45"/>
      <c r="C855" s="27" t="s">
        <v>22</v>
      </c>
      <c r="D855" s="135"/>
      <c r="E855" s="135"/>
      <c r="F855" s="135"/>
      <c r="G855" s="23"/>
      <c r="H855" s="135"/>
      <c r="I855" s="135"/>
      <c r="J855" s="135"/>
      <c r="K855" s="23"/>
      <c r="L855" s="135"/>
      <c r="M855" s="135"/>
      <c r="N855" s="135"/>
      <c r="O855" s="23"/>
      <c r="P855" s="19">
        <f t="shared" si="203"/>
        <v>0</v>
      </c>
      <c r="R855" s="5"/>
    </row>
    <row r="856" spans="1:18" s="2" customFormat="1" ht="15" customHeight="1" x14ac:dyDescent="0.2">
      <c r="A856" s="52"/>
      <c r="B856" s="45"/>
      <c r="C856" s="22" t="s">
        <v>14</v>
      </c>
      <c r="D856" s="135">
        <f t="shared" si="197"/>
        <v>1024680</v>
      </c>
      <c r="E856" s="135">
        <f>SUM(E858:E859)</f>
        <v>1100280</v>
      </c>
      <c r="F856" s="135">
        <f>SUM(F858:F859)</f>
        <v>1023839.69</v>
      </c>
      <c r="G856" s="23">
        <f t="shared" ref="G856" si="204">F856/E856*100</f>
        <v>93.052649325626206</v>
      </c>
      <c r="H856" s="135"/>
      <c r="I856" s="135"/>
      <c r="J856" s="135"/>
      <c r="K856" s="23"/>
      <c r="L856" s="135">
        <f>SUM(L858:L859)</f>
        <v>1024680</v>
      </c>
      <c r="M856" s="135">
        <f>SUM(M858:M859)</f>
        <v>1100280</v>
      </c>
      <c r="N856" s="135">
        <f>SUM(N858:N859)</f>
        <v>1023839.69</v>
      </c>
      <c r="O856" s="23">
        <f t="shared" si="202"/>
        <v>93.052649325626206</v>
      </c>
      <c r="P856" s="19">
        <f t="shared" si="203"/>
        <v>75600</v>
      </c>
      <c r="R856" s="5"/>
    </row>
    <row r="857" spans="1:18" s="2" customFormat="1" x14ac:dyDescent="0.2">
      <c r="A857" s="52"/>
      <c r="B857" s="45"/>
      <c r="C857" s="27" t="s">
        <v>15</v>
      </c>
      <c r="D857" s="135"/>
      <c r="E857" s="135"/>
      <c r="F857" s="135"/>
      <c r="G857" s="23"/>
      <c r="H857" s="135"/>
      <c r="I857" s="135"/>
      <c r="J857" s="135"/>
      <c r="K857" s="23"/>
      <c r="L857" s="135"/>
      <c r="M857" s="135"/>
      <c r="N857" s="135"/>
      <c r="O857" s="23"/>
      <c r="P857" s="19">
        <f t="shared" si="203"/>
        <v>0</v>
      </c>
      <c r="R857" s="5"/>
    </row>
    <row r="858" spans="1:18" s="2" customFormat="1" ht="13.5" customHeight="1" x14ac:dyDescent="0.2">
      <c r="A858" s="52"/>
      <c r="B858" s="45"/>
      <c r="C858" s="27" t="s">
        <v>19</v>
      </c>
      <c r="D858" s="135">
        <f t="shared" si="197"/>
        <v>169260</v>
      </c>
      <c r="E858" s="135">
        <v>183410</v>
      </c>
      <c r="F858" s="135">
        <v>169322.1</v>
      </c>
      <c r="G858" s="23">
        <f t="shared" ref="G858:G867" si="205">F858/E858*100</f>
        <v>92.318903004198248</v>
      </c>
      <c r="H858" s="135"/>
      <c r="I858" s="135"/>
      <c r="J858" s="135"/>
      <c r="K858" s="23"/>
      <c r="L858" s="135">
        <v>169260</v>
      </c>
      <c r="M858" s="135">
        <v>183410</v>
      </c>
      <c r="N858" s="135">
        <v>169322.1</v>
      </c>
      <c r="O858" s="23">
        <f t="shared" si="202"/>
        <v>92.318903004198248</v>
      </c>
      <c r="P858" s="19">
        <f t="shared" si="203"/>
        <v>14150</v>
      </c>
      <c r="R858" s="5"/>
    </row>
    <row r="859" spans="1:18" s="2" customFormat="1" ht="13.5" customHeight="1" x14ac:dyDescent="0.2">
      <c r="A859" s="52"/>
      <c r="B859" s="45"/>
      <c r="C859" s="27" t="s">
        <v>18</v>
      </c>
      <c r="D859" s="135">
        <f t="shared" si="197"/>
        <v>855420</v>
      </c>
      <c r="E859" s="135">
        <v>916870</v>
      </c>
      <c r="F859" s="135">
        <v>854517.59</v>
      </c>
      <c r="G859" s="23">
        <f t="shared" si="205"/>
        <v>93.199427399740415</v>
      </c>
      <c r="H859" s="135"/>
      <c r="I859" s="135"/>
      <c r="J859" s="135"/>
      <c r="K859" s="23"/>
      <c r="L859" s="135">
        <v>855420</v>
      </c>
      <c r="M859" s="135">
        <v>916870</v>
      </c>
      <c r="N859" s="135">
        <v>854517.59</v>
      </c>
      <c r="O859" s="23">
        <f t="shared" si="202"/>
        <v>93.199427399740415</v>
      </c>
      <c r="P859" s="29">
        <f t="shared" si="203"/>
        <v>61450</v>
      </c>
      <c r="R859" s="5"/>
    </row>
    <row r="860" spans="1:18" s="2" customFormat="1" ht="15.75" customHeight="1" x14ac:dyDescent="0.2">
      <c r="A860" s="57"/>
      <c r="B860" s="46"/>
      <c r="C860" s="37" t="s">
        <v>16</v>
      </c>
      <c r="D860" s="136">
        <f t="shared" si="197"/>
        <v>1024320</v>
      </c>
      <c r="E860" s="136">
        <v>1024320</v>
      </c>
      <c r="F860" s="136">
        <v>1024320</v>
      </c>
      <c r="G860" s="38">
        <f t="shared" si="205"/>
        <v>100</v>
      </c>
      <c r="H860" s="136"/>
      <c r="I860" s="136"/>
      <c r="J860" s="136"/>
      <c r="K860" s="38"/>
      <c r="L860" s="136">
        <v>1024320</v>
      </c>
      <c r="M860" s="136">
        <v>1024320</v>
      </c>
      <c r="N860" s="136">
        <v>1024320</v>
      </c>
      <c r="O860" s="38">
        <f t="shared" si="202"/>
        <v>100</v>
      </c>
      <c r="P860" s="19">
        <f t="shared" si="203"/>
        <v>0</v>
      </c>
      <c r="R860" s="5"/>
    </row>
    <row r="861" spans="1:18" s="2" customFormat="1" ht="15" hidden="1" customHeight="1" x14ac:dyDescent="0.2">
      <c r="A861" s="52"/>
      <c r="B861" s="45"/>
      <c r="C861" s="22" t="s">
        <v>17</v>
      </c>
      <c r="D861" s="135">
        <f t="shared" si="197"/>
        <v>0</v>
      </c>
      <c r="E861" s="135"/>
      <c r="F861" s="135"/>
      <c r="G861" s="23" t="e">
        <f t="shared" si="205"/>
        <v>#DIV/0!</v>
      </c>
      <c r="H861" s="135"/>
      <c r="I861" s="135">
        <f t="shared" ref="I861:I921" si="206">E861-M861</f>
        <v>0</v>
      </c>
      <c r="J861" s="135">
        <f t="shared" ref="J861:J899" si="207">F861-N861</f>
        <v>0</v>
      </c>
      <c r="K861" s="23" t="e">
        <f t="shared" ref="K861:K867" si="208">J861/I861*100</f>
        <v>#DIV/0!</v>
      </c>
      <c r="L861" s="135"/>
      <c r="M861" s="135"/>
      <c r="N861" s="135"/>
      <c r="O861" s="23" t="e">
        <f t="shared" ref="O861:O867" si="209">N861/M861*100</f>
        <v>#DIV/0!</v>
      </c>
      <c r="P861" s="19">
        <f t="shared" si="203"/>
        <v>0</v>
      </c>
      <c r="R861" s="5"/>
    </row>
    <row r="862" spans="1:18" s="2" customFormat="1" ht="39" hidden="1" customHeight="1" x14ac:dyDescent="0.2">
      <c r="A862" s="52"/>
      <c r="B862" s="45"/>
      <c r="C862" s="24" t="s">
        <v>149</v>
      </c>
      <c r="D862" s="135">
        <f t="shared" si="197"/>
        <v>0</v>
      </c>
      <c r="E862" s="135"/>
      <c r="F862" s="135"/>
      <c r="G862" s="23" t="e">
        <f t="shared" si="205"/>
        <v>#DIV/0!</v>
      </c>
      <c r="H862" s="135"/>
      <c r="I862" s="135">
        <f t="shared" si="206"/>
        <v>0</v>
      </c>
      <c r="J862" s="135">
        <f t="shared" si="207"/>
        <v>0</v>
      </c>
      <c r="K862" s="23" t="e">
        <f t="shared" si="208"/>
        <v>#DIV/0!</v>
      </c>
      <c r="L862" s="135"/>
      <c r="M862" s="135"/>
      <c r="N862" s="135"/>
      <c r="O862" s="23" t="e">
        <f t="shared" si="209"/>
        <v>#DIV/0!</v>
      </c>
      <c r="P862" s="19">
        <f t="shared" si="203"/>
        <v>0</v>
      </c>
      <c r="R862" s="5"/>
    </row>
    <row r="863" spans="1:18" s="2" customFormat="1" ht="13.5" hidden="1" customHeight="1" x14ac:dyDescent="0.2">
      <c r="A863" s="52"/>
      <c r="B863" s="45"/>
      <c r="C863" s="25" t="s">
        <v>111</v>
      </c>
      <c r="D863" s="135">
        <f t="shared" si="197"/>
        <v>0</v>
      </c>
      <c r="E863" s="135">
        <f>SUM(E865)</f>
        <v>0</v>
      </c>
      <c r="F863" s="135">
        <f>SUM(F865)</f>
        <v>0</v>
      </c>
      <c r="G863" s="23" t="e">
        <f t="shared" si="205"/>
        <v>#DIV/0!</v>
      </c>
      <c r="H863" s="135">
        <f>SUM(H865)</f>
        <v>0</v>
      </c>
      <c r="I863" s="135">
        <f t="shared" si="206"/>
        <v>0</v>
      </c>
      <c r="J863" s="135">
        <f t="shared" si="207"/>
        <v>0</v>
      </c>
      <c r="K863" s="23" t="e">
        <f t="shared" si="208"/>
        <v>#DIV/0!</v>
      </c>
      <c r="L863" s="135">
        <f>SUM(L865)</f>
        <v>0</v>
      </c>
      <c r="M863" s="135">
        <f>SUM(M865)</f>
        <v>0</v>
      </c>
      <c r="N863" s="135">
        <f>SUM(N865)</f>
        <v>0</v>
      </c>
      <c r="O863" s="23" t="e">
        <f t="shared" si="209"/>
        <v>#DIV/0!</v>
      </c>
      <c r="P863" s="19">
        <f t="shared" si="203"/>
        <v>0</v>
      </c>
      <c r="R863" s="5"/>
    </row>
    <row r="864" spans="1:18" s="2" customFormat="1" ht="12.75" hidden="1" customHeight="1" x14ac:dyDescent="0.2">
      <c r="A864" s="52"/>
      <c r="B864" s="45"/>
      <c r="C864" s="26" t="s">
        <v>22</v>
      </c>
      <c r="D864" s="135">
        <f t="shared" si="197"/>
        <v>0</v>
      </c>
      <c r="E864" s="135"/>
      <c r="F864" s="135"/>
      <c r="G864" s="23" t="e">
        <f t="shared" si="205"/>
        <v>#DIV/0!</v>
      </c>
      <c r="H864" s="135"/>
      <c r="I864" s="135">
        <f t="shared" si="206"/>
        <v>0</v>
      </c>
      <c r="J864" s="135">
        <f t="shared" si="207"/>
        <v>0</v>
      </c>
      <c r="K864" s="23" t="e">
        <f t="shared" si="208"/>
        <v>#DIV/0!</v>
      </c>
      <c r="L864" s="135"/>
      <c r="M864" s="135"/>
      <c r="N864" s="135"/>
      <c r="O864" s="23" t="e">
        <f t="shared" si="209"/>
        <v>#DIV/0!</v>
      </c>
      <c r="P864" s="19">
        <f t="shared" si="203"/>
        <v>0</v>
      </c>
      <c r="R864" s="5"/>
    </row>
    <row r="865" spans="1:18" s="2" customFormat="1" ht="15" hidden="1" customHeight="1" x14ac:dyDescent="0.2">
      <c r="A865" s="52"/>
      <c r="B865" s="45"/>
      <c r="C865" s="22" t="s">
        <v>7</v>
      </c>
      <c r="D865" s="135">
        <f t="shared" si="197"/>
        <v>0</v>
      </c>
      <c r="E865" s="135"/>
      <c r="F865" s="135"/>
      <c r="G865" s="23" t="e">
        <f t="shared" si="205"/>
        <v>#DIV/0!</v>
      </c>
      <c r="H865" s="135"/>
      <c r="I865" s="135">
        <f t="shared" si="206"/>
        <v>0</v>
      </c>
      <c r="J865" s="135">
        <f t="shared" si="207"/>
        <v>0</v>
      </c>
      <c r="K865" s="23" t="e">
        <f t="shared" si="208"/>
        <v>#DIV/0!</v>
      </c>
      <c r="L865" s="135"/>
      <c r="M865" s="135"/>
      <c r="N865" s="135"/>
      <c r="O865" s="23" t="e">
        <f t="shared" si="209"/>
        <v>#DIV/0!</v>
      </c>
      <c r="P865" s="19">
        <f t="shared" si="203"/>
        <v>0</v>
      </c>
      <c r="R865" s="5"/>
    </row>
    <row r="866" spans="1:18" s="2" customFormat="1" ht="12.75" hidden="1" customHeight="1" x14ac:dyDescent="0.2">
      <c r="A866" s="52"/>
      <c r="B866" s="45"/>
      <c r="C866" s="27" t="s">
        <v>15</v>
      </c>
      <c r="D866" s="135">
        <f t="shared" si="197"/>
        <v>0</v>
      </c>
      <c r="E866" s="135"/>
      <c r="F866" s="135"/>
      <c r="G866" s="23" t="e">
        <f t="shared" si="205"/>
        <v>#DIV/0!</v>
      </c>
      <c r="H866" s="135"/>
      <c r="I866" s="135">
        <f t="shared" si="206"/>
        <v>0</v>
      </c>
      <c r="J866" s="135">
        <f t="shared" si="207"/>
        <v>0</v>
      </c>
      <c r="K866" s="23" t="e">
        <f t="shared" si="208"/>
        <v>#DIV/0!</v>
      </c>
      <c r="L866" s="135"/>
      <c r="M866" s="135"/>
      <c r="N866" s="135"/>
      <c r="O866" s="23" t="e">
        <f t="shared" si="209"/>
        <v>#DIV/0!</v>
      </c>
      <c r="P866" s="19">
        <f t="shared" si="203"/>
        <v>0</v>
      </c>
      <c r="R866" s="5"/>
    </row>
    <row r="867" spans="1:18" s="2" customFormat="1" ht="38.25" hidden="1" customHeight="1" x14ac:dyDescent="0.2">
      <c r="A867" s="57"/>
      <c r="B867" s="46"/>
      <c r="C867" s="39" t="s">
        <v>150</v>
      </c>
      <c r="D867" s="136">
        <f t="shared" si="197"/>
        <v>0</v>
      </c>
      <c r="E867" s="136"/>
      <c r="F867" s="136"/>
      <c r="G867" s="38" t="e">
        <f t="shared" si="205"/>
        <v>#DIV/0!</v>
      </c>
      <c r="H867" s="136"/>
      <c r="I867" s="136">
        <f t="shared" si="206"/>
        <v>0</v>
      </c>
      <c r="J867" s="136">
        <f t="shared" si="207"/>
        <v>0</v>
      </c>
      <c r="K867" s="38" t="e">
        <f t="shared" si="208"/>
        <v>#DIV/0!</v>
      </c>
      <c r="L867" s="136"/>
      <c r="M867" s="136"/>
      <c r="N867" s="136"/>
      <c r="O867" s="38" t="e">
        <f t="shared" si="209"/>
        <v>#DIV/0!</v>
      </c>
      <c r="P867" s="29">
        <f t="shared" si="203"/>
        <v>0</v>
      </c>
      <c r="R867" s="5"/>
    </row>
    <row r="868" spans="1:18" s="2" customFormat="1" ht="48" hidden="1" customHeight="1" x14ac:dyDescent="0.2">
      <c r="A868" s="42">
        <v>756</v>
      </c>
      <c r="B868" s="246" t="s">
        <v>129</v>
      </c>
      <c r="C868" s="247"/>
      <c r="D868" s="142">
        <f t="shared" si="197"/>
        <v>0</v>
      </c>
      <c r="E868" s="142">
        <f>SUM(E869)</f>
        <v>0</v>
      </c>
      <c r="F868" s="142">
        <f>SUM(F869)</f>
        <v>0</v>
      </c>
      <c r="G868" s="89" t="e">
        <f t="shared" si="188"/>
        <v>#DIV/0!</v>
      </c>
      <c r="H868" s="142">
        <f>SUM(H869)</f>
        <v>0</v>
      </c>
      <c r="I868" s="142">
        <f t="shared" si="206"/>
        <v>0</v>
      </c>
      <c r="J868" s="142">
        <f t="shared" si="207"/>
        <v>0</v>
      </c>
      <c r="K868" s="89" t="e">
        <f t="shared" si="200"/>
        <v>#DIV/0!</v>
      </c>
      <c r="L868" s="142">
        <f>SUM(L869)</f>
        <v>0</v>
      </c>
      <c r="M868" s="142">
        <f>SUM(M869)</f>
        <v>0</v>
      </c>
      <c r="N868" s="142">
        <f>SUM(N869)</f>
        <v>0</v>
      </c>
      <c r="O868" s="89"/>
      <c r="P868" s="56">
        <f t="shared" si="199"/>
        <v>0</v>
      </c>
      <c r="R868" s="5"/>
    </row>
    <row r="869" spans="1:18" s="2" customFormat="1" ht="25.5" hidden="1" customHeight="1" x14ac:dyDescent="0.2">
      <c r="A869" s="42"/>
      <c r="B869" s="90">
        <v>75647</v>
      </c>
      <c r="C869" s="91" t="s">
        <v>125</v>
      </c>
      <c r="D869" s="135">
        <f t="shared" si="197"/>
        <v>0</v>
      </c>
      <c r="E869" s="135">
        <f>SUM(E870,E879)</f>
        <v>0</v>
      </c>
      <c r="F869" s="135">
        <f>SUM(F870,F879)</f>
        <v>0</v>
      </c>
      <c r="G869" s="23" t="e">
        <f t="shared" si="188"/>
        <v>#DIV/0!</v>
      </c>
      <c r="H869" s="135">
        <f>SUM(H870,H879)</f>
        <v>0</v>
      </c>
      <c r="I869" s="135">
        <f t="shared" si="206"/>
        <v>0</v>
      </c>
      <c r="J869" s="135">
        <f t="shared" si="207"/>
        <v>0</v>
      </c>
      <c r="K869" s="23" t="e">
        <f t="shared" si="200"/>
        <v>#DIV/0!</v>
      </c>
      <c r="L869" s="135">
        <f>SUM(L870,L879)</f>
        <v>0</v>
      </c>
      <c r="M869" s="135">
        <f>SUM(M870,M879)</f>
        <v>0</v>
      </c>
      <c r="N869" s="135">
        <f>SUM(N870,N879)</f>
        <v>0</v>
      </c>
      <c r="O869" s="23"/>
      <c r="P869" s="59">
        <f t="shared" si="199"/>
        <v>0</v>
      </c>
      <c r="R869" s="5"/>
    </row>
    <row r="870" spans="1:18" s="2" customFormat="1" ht="15" hidden="1" customHeight="1" x14ac:dyDescent="0.2">
      <c r="A870" s="42"/>
      <c r="B870" s="60"/>
      <c r="C870" s="41" t="s">
        <v>110</v>
      </c>
      <c r="D870" s="135">
        <f t="shared" si="197"/>
        <v>0</v>
      </c>
      <c r="E870" s="135">
        <f>SUM(E872,E876,E877,E878)</f>
        <v>0</v>
      </c>
      <c r="F870" s="135">
        <f>SUM(F872,F876,F877,F878)</f>
        <v>0</v>
      </c>
      <c r="G870" s="23" t="e">
        <f t="shared" si="188"/>
        <v>#DIV/0!</v>
      </c>
      <c r="H870" s="135">
        <f>SUM(H872,H876,H877,H878)</f>
        <v>0</v>
      </c>
      <c r="I870" s="135">
        <f t="shared" si="206"/>
        <v>0</v>
      </c>
      <c r="J870" s="135">
        <f t="shared" si="207"/>
        <v>0</v>
      </c>
      <c r="K870" s="23" t="e">
        <f t="shared" si="200"/>
        <v>#DIV/0!</v>
      </c>
      <c r="L870" s="135"/>
      <c r="M870" s="135"/>
      <c r="N870" s="135"/>
      <c r="O870" s="23"/>
      <c r="P870" s="19">
        <f t="shared" si="199"/>
        <v>0</v>
      </c>
      <c r="R870" s="5"/>
    </row>
    <row r="871" spans="1:18" s="2" customFormat="1" ht="12.75" hidden="1" customHeight="1" x14ac:dyDescent="0.2">
      <c r="A871" s="52"/>
      <c r="B871" s="45"/>
      <c r="C871" s="27" t="s">
        <v>22</v>
      </c>
      <c r="D871" s="135">
        <f t="shared" ref="D871:D907" si="210">H871+L871</f>
        <v>0</v>
      </c>
      <c r="E871" s="135"/>
      <c r="F871" s="135"/>
      <c r="G871" s="23"/>
      <c r="H871" s="135"/>
      <c r="I871" s="135">
        <f t="shared" si="206"/>
        <v>0</v>
      </c>
      <c r="J871" s="135">
        <f t="shared" si="207"/>
        <v>0</v>
      </c>
      <c r="K871" s="23"/>
      <c r="L871" s="135"/>
      <c r="M871" s="135"/>
      <c r="N871" s="135"/>
      <c r="O871" s="23"/>
      <c r="P871" s="19">
        <f t="shared" si="199"/>
        <v>0</v>
      </c>
      <c r="R871" s="5"/>
    </row>
    <row r="872" spans="1:18" s="2" customFormat="1" ht="15" hidden="1" customHeight="1" x14ac:dyDescent="0.2">
      <c r="A872" s="52"/>
      <c r="B872" s="45"/>
      <c r="C872" s="22" t="s">
        <v>14</v>
      </c>
      <c r="D872" s="135">
        <f t="shared" si="210"/>
        <v>0</v>
      </c>
      <c r="E872" s="135">
        <f>SUM(E874:E875)</f>
        <v>0</v>
      </c>
      <c r="F872" s="135">
        <f>SUM(F874:F875)</f>
        <v>0</v>
      </c>
      <c r="G872" s="23" t="e">
        <f t="shared" si="188"/>
        <v>#DIV/0!</v>
      </c>
      <c r="H872" s="135">
        <f>SUM(H874:H875)</f>
        <v>0</v>
      </c>
      <c r="I872" s="135">
        <f t="shared" si="206"/>
        <v>0</v>
      </c>
      <c r="J872" s="135">
        <f t="shared" si="207"/>
        <v>0</v>
      </c>
      <c r="K872" s="23" t="e">
        <f t="shared" si="200"/>
        <v>#DIV/0!</v>
      </c>
      <c r="L872" s="135"/>
      <c r="M872" s="135"/>
      <c r="N872" s="135"/>
      <c r="O872" s="23"/>
      <c r="P872" s="19">
        <f t="shared" si="199"/>
        <v>0</v>
      </c>
      <c r="R872" s="5"/>
    </row>
    <row r="873" spans="1:18" s="2" customFormat="1" ht="12.75" hidden="1" customHeight="1" x14ac:dyDescent="0.2">
      <c r="A873" s="52"/>
      <c r="B873" s="45"/>
      <c r="C873" s="27" t="s">
        <v>15</v>
      </c>
      <c r="D873" s="135">
        <f t="shared" si="210"/>
        <v>0</v>
      </c>
      <c r="E873" s="135"/>
      <c r="F873" s="135"/>
      <c r="G873" s="23"/>
      <c r="H873" s="135"/>
      <c r="I873" s="135">
        <f t="shared" si="206"/>
        <v>0</v>
      </c>
      <c r="J873" s="135">
        <f t="shared" si="207"/>
        <v>0</v>
      </c>
      <c r="K873" s="23"/>
      <c r="L873" s="135"/>
      <c r="M873" s="135"/>
      <c r="N873" s="135"/>
      <c r="O873" s="23"/>
      <c r="P873" s="19">
        <f t="shared" si="199"/>
        <v>0</v>
      </c>
      <c r="R873" s="5"/>
    </row>
    <row r="874" spans="1:18" s="2" customFormat="1" ht="15" hidden="1" customHeight="1" x14ac:dyDescent="0.2">
      <c r="A874" s="52"/>
      <c r="B874" s="45"/>
      <c r="C874" s="27" t="s">
        <v>19</v>
      </c>
      <c r="D874" s="135">
        <f t="shared" si="210"/>
        <v>0</v>
      </c>
      <c r="E874" s="135"/>
      <c r="F874" s="135"/>
      <c r="G874" s="23" t="e">
        <f t="shared" si="188"/>
        <v>#DIV/0!</v>
      </c>
      <c r="H874" s="135"/>
      <c r="I874" s="135">
        <f t="shared" si="206"/>
        <v>0</v>
      </c>
      <c r="J874" s="135">
        <f t="shared" si="207"/>
        <v>0</v>
      </c>
      <c r="K874" s="23" t="e">
        <f t="shared" si="200"/>
        <v>#DIV/0!</v>
      </c>
      <c r="L874" s="135"/>
      <c r="M874" s="135"/>
      <c r="N874" s="135"/>
      <c r="O874" s="23"/>
      <c r="P874" s="19">
        <f t="shared" si="199"/>
        <v>0</v>
      </c>
      <c r="R874" s="5"/>
    </row>
    <row r="875" spans="1:18" s="2" customFormat="1" ht="18" hidden="1" customHeight="1" x14ac:dyDescent="0.2">
      <c r="A875" s="52"/>
      <c r="B875" s="45"/>
      <c r="C875" s="27" t="s">
        <v>18</v>
      </c>
      <c r="D875" s="135">
        <f t="shared" si="210"/>
        <v>0</v>
      </c>
      <c r="E875" s="135"/>
      <c r="F875" s="135"/>
      <c r="G875" s="23" t="e">
        <f t="shared" si="188"/>
        <v>#DIV/0!</v>
      </c>
      <c r="H875" s="135"/>
      <c r="I875" s="135">
        <f t="shared" si="206"/>
        <v>0</v>
      </c>
      <c r="J875" s="135">
        <f t="shared" si="207"/>
        <v>0</v>
      </c>
      <c r="K875" s="23" t="e">
        <f t="shared" si="200"/>
        <v>#DIV/0!</v>
      </c>
      <c r="L875" s="135"/>
      <c r="M875" s="135"/>
      <c r="N875" s="135"/>
      <c r="O875" s="23"/>
      <c r="P875" s="29">
        <f t="shared" si="199"/>
        <v>0</v>
      </c>
      <c r="R875" s="5"/>
    </row>
    <row r="876" spans="1:18" s="2" customFormat="1" ht="15" hidden="1" customHeight="1" x14ac:dyDescent="0.2">
      <c r="A876" s="52"/>
      <c r="B876" s="45"/>
      <c r="C876" s="22" t="s">
        <v>16</v>
      </c>
      <c r="D876" s="135">
        <f t="shared" si="210"/>
        <v>0</v>
      </c>
      <c r="E876" s="135"/>
      <c r="F876" s="135"/>
      <c r="G876" s="23" t="e">
        <f t="shared" si="188"/>
        <v>#DIV/0!</v>
      </c>
      <c r="H876" s="135"/>
      <c r="I876" s="135">
        <f t="shared" si="206"/>
        <v>0</v>
      </c>
      <c r="J876" s="135">
        <f t="shared" si="207"/>
        <v>0</v>
      </c>
      <c r="K876" s="23" t="e">
        <f t="shared" si="200"/>
        <v>#DIV/0!</v>
      </c>
      <c r="L876" s="135"/>
      <c r="M876" s="135"/>
      <c r="N876" s="135"/>
      <c r="O876" s="23" t="e">
        <f t="shared" ref="O876:O883" si="211">N876/M876*100</f>
        <v>#DIV/0!</v>
      </c>
      <c r="P876" s="19">
        <f t="shared" si="199"/>
        <v>0</v>
      </c>
      <c r="R876" s="5"/>
    </row>
    <row r="877" spans="1:18" s="2" customFormat="1" ht="15" hidden="1" customHeight="1" x14ac:dyDescent="0.2">
      <c r="A877" s="52"/>
      <c r="B877" s="45"/>
      <c r="C877" s="22" t="s">
        <v>17</v>
      </c>
      <c r="D877" s="135">
        <f t="shared" si="210"/>
        <v>0</v>
      </c>
      <c r="E877" s="135"/>
      <c r="F877" s="135"/>
      <c r="G877" s="23" t="e">
        <f t="shared" si="188"/>
        <v>#DIV/0!</v>
      </c>
      <c r="H877" s="135"/>
      <c r="I877" s="135">
        <f t="shared" si="206"/>
        <v>0</v>
      </c>
      <c r="J877" s="135">
        <f t="shared" si="207"/>
        <v>0</v>
      </c>
      <c r="K877" s="23" t="e">
        <f t="shared" si="200"/>
        <v>#DIV/0!</v>
      </c>
      <c r="L877" s="135"/>
      <c r="M877" s="135"/>
      <c r="N877" s="135"/>
      <c r="O877" s="23" t="e">
        <f t="shared" si="211"/>
        <v>#DIV/0!</v>
      </c>
      <c r="P877" s="19">
        <f t="shared" si="199"/>
        <v>0</v>
      </c>
      <c r="R877" s="5"/>
    </row>
    <row r="878" spans="1:18" s="2" customFormat="1" ht="39" hidden="1" customHeight="1" x14ac:dyDescent="0.2">
      <c r="A878" s="52"/>
      <c r="B878" s="45"/>
      <c r="C878" s="24" t="s">
        <v>149</v>
      </c>
      <c r="D878" s="135">
        <f t="shared" si="210"/>
        <v>0</v>
      </c>
      <c r="E878" s="135"/>
      <c r="F878" s="135"/>
      <c r="G878" s="23" t="e">
        <f t="shared" si="188"/>
        <v>#DIV/0!</v>
      </c>
      <c r="H878" s="135"/>
      <c r="I878" s="135">
        <f t="shared" si="206"/>
        <v>0</v>
      </c>
      <c r="J878" s="135">
        <f t="shared" si="207"/>
        <v>0</v>
      </c>
      <c r="K878" s="23" t="e">
        <f t="shared" si="200"/>
        <v>#DIV/0!</v>
      </c>
      <c r="L878" s="135"/>
      <c r="M878" s="135"/>
      <c r="N878" s="135"/>
      <c r="O878" s="23" t="e">
        <f t="shared" si="211"/>
        <v>#DIV/0!</v>
      </c>
      <c r="P878" s="19">
        <f t="shared" si="199"/>
        <v>0</v>
      </c>
      <c r="R878" s="5"/>
    </row>
    <row r="879" spans="1:18" s="2" customFormat="1" ht="13.5" hidden="1" customHeight="1" x14ac:dyDescent="0.2">
      <c r="A879" s="52"/>
      <c r="B879" s="45"/>
      <c r="C879" s="25" t="s">
        <v>111</v>
      </c>
      <c r="D879" s="135">
        <f t="shared" si="210"/>
        <v>0</v>
      </c>
      <c r="E879" s="135">
        <f>SUM(E881)</f>
        <v>0</v>
      </c>
      <c r="F879" s="135">
        <f>SUM(F881)</f>
        <v>0</v>
      </c>
      <c r="G879" s="23" t="e">
        <f t="shared" si="188"/>
        <v>#DIV/0!</v>
      </c>
      <c r="H879" s="135">
        <f>SUM(H881)</f>
        <v>0</v>
      </c>
      <c r="I879" s="135">
        <f t="shared" si="206"/>
        <v>0</v>
      </c>
      <c r="J879" s="135">
        <f t="shared" si="207"/>
        <v>0</v>
      </c>
      <c r="K879" s="23" t="e">
        <f t="shared" si="200"/>
        <v>#DIV/0!</v>
      </c>
      <c r="L879" s="135">
        <f>SUM(L881)</f>
        <v>0</v>
      </c>
      <c r="M879" s="135">
        <f>SUM(M881)</f>
        <v>0</v>
      </c>
      <c r="N879" s="135">
        <f>SUM(N881)</f>
        <v>0</v>
      </c>
      <c r="O879" s="23" t="e">
        <f t="shared" si="211"/>
        <v>#DIV/0!</v>
      </c>
      <c r="P879" s="19">
        <f t="shared" si="199"/>
        <v>0</v>
      </c>
      <c r="R879" s="5"/>
    </row>
    <row r="880" spans="1:18" s="2" customFormat="1" ht="12.75" hidden="1" customHeight="1" x14ac:dyDescent="0.2">
      <c r="A880" s="52"/>
      <c r="B880" s="45"/>
      <c r="C880" s="26" t="s">
        <v>22</v>
      </c>
      <c r="D880" s="135">
        <f t="shared" si="210"/>
        <v>0</v>
      </c>
      <c r="E880" s="135"/>
      <c r="F880" s="135"/>
      <c r="G880" s="23" t="e">
        <f t="shared" si="188"/>
        <v>#DIV/0!</v>
      </c>
      <c r="H880" s="135"/>
      <c r="I880" s="135">
        <f t="shared" si="206"/>
        <v>0</v>
      </c>
      <c r="J880" s="135">
        <f t="shared" si="207"/>
        <v>0</v>
      </c>
      <c r="K880" s="23" t="e">
        <f t="shared" si="200"/>
        <v>#DIV/0!</v>
      </c>
      <c r="L880" s="135"/>
      <c r="M880" s="135"/>
      <c r="N880" s="135"/>
      <c r="O880" s="23" t="e">
        <f t="shared" si="211"/>
        <v>#DIV/0!</v>
      </c>
      <c r="P880" s="19">
        <f t="shared" si="199"/>
        <v>0</v>
      </c>
      <c r="R880" s="5"/>
    </row>
    <row r="881" spans="1:18" s="2" customFormat="1" ht="15" hidden="1" customHeight="1" x14ac:dyDescent="0.2">
      <c r="A881" s="52"/>
      <c r="B881" s="45"/>
      <c r="C881" s="22" t="s">
        <v>7</v>
      </c>
      <c r="D881" s="135">
        <f t="shared" si="210"/>
        <v>0</v>
      </c>
      <c r="E881" s="135"/>
      <c r="F881" s="135"/>
      <c r="G881" s="23" t="e">
        <f t="shared" si="188"/>
        <v>#DIV/0!</v>
      </c>
      <c r="H881" s="135"/>
      <c r="I881" s="135">
        <f t="shared" si="206"/>
        <v>0</v>
      </c>
      <c r="J881" s="135">
        <f t="shared" si="207"/>
        <v>0</v>
      </c>
      <c r="K881" s="23" t="e">
        <f t="shared" si="200"/>
        <v>#DIV/0!</v>
      </c>
      <c r="L881" s="135"/>
      <c r="M881" s="135"/>
      <c r="N881" s="135"/>
      <c r="O881" s="23" t="e">
        <f t="shared" si="211"/>
        <v>#DIV/0!</v>
      </c>
      <c r="P881" s="19">
        <f t="shared" si="199"/>
        <v>0</v>
      </c>
      <c r="R881" s="5"/>
    </row>
    <row r="882" spans="1:18" s="2" customFormat="1" ht="12.75" hidden="1" customHeight="1" x14ac:dyDescent="0.2">
      <c r="A882" s="52"/>
      <c r="B882" s="45"/>
      <c r="C882" s="27" t="s">
        <v>15</v>
      </c>
      <c r="D882" s="135">
        <f t="shared" si="210"/>
        <v>0</v>
      </c>
      <c r="E882" s="135"/>
      <c r="F882" s="135"/>
      <c r="G882" s="23" t="e">
        <f t="shared" si="188"/>
        <v>#DIV/0!</v>
      </c>
      <c r="H882" s="135"/>
      <c r="I882" s="135">
        <f t="shared" si="206"/>
        <v>0</v>
      </c>
      <c r="J882" s="135">
        <f t="shared" si="207"/>
        <v>0</v>
      </c>
      <c r="K882" s="23" t="e">
        <f t="shared" si="200"/>
        <v>#DIV/0!</v>
      </c>
      <c r="L882" s="135"/>
      <c r="M882" s="135"/>
      <c r="N882" s="135"/>
      <c r="O882" s="23" t="e">
        <f t="shared" si="211"/>
        <v>#DIV/0!</v>
      </c>
      <c r="P882" s="19">
        <f t="shared" si="199"/>
        <v>0</v>
      </c>
      <c r="R882" s="5"/>
    </row>
    <row r="883" spans="1:18" s="2" customFormat="1" ht="38.25" hidden="1" customHeight="1" x14ac:dyDescent="0.2">
      <c r="A883" s="57"/>
      <c r="B883" s="46"/>
      <c r="C883" s="39" t="s">
        <v>150</v>
      </c>
      <c r="D883" s="136">
        <f t="shared" si="210"/>
        <v>0</v>
      </c>
      <c r="E883" s="136"/>
      <c r="F883" s="136"/>
      <c r="G883" s="38" t="e">
        <f t="shared" si="188"/>
        <v>#DIV/0!</v>
      </c>
      <c r="H883" s="136"/>
      <c r="I883" s="136">
        <f t="shared" si="206"/>
        <v>0</v>
      </c>
      <c r="J883" s="135">
        <f t="shared" si="207"/>
        <v>0</v>
      </c>
      <c r="K883" s="38" t="e">
        <f t="shared" si="200"/>
        <v>#DIV/0!</v>
      </c>
      <c r="L883" s="136"/>
      <c r="M883" s="136"/>
      <c r="N883" s="136"/>
      <c r="O883" s="38" t="e">
        <f t="shared" si="211"/>
        <v>#DIV/0!</v>
      </c>
      <c r="P883" s="29">
        <f t="shared" si="199"/>
        <v>0</v>
      </c>
      <c r="R883" s="5"/>
    </row>
    <row r="884" spans="1:18" s="2" customFormat="1" ht="18.95" customHeight="1" x14ac:dyDescent="0.2">
      <c r="A884" s="189">
        <v>757</v>
      </c>
      <c r="B884" s="200" t="s">
        <v>71</v>
      </c>
      <c r="C884" s="191"/>
      <c r="D884" s="155">
        <f t="shared" si="210"/>
        <v>390494008</v>
      </c>
      <c r="E884" s="148">
        <f>SUM(E885,E900)</f>
        <v>341094008</v>
      </c>
      <c r="F884" s="155">
        <f>SUM(F885,F900)</f>
        <v>327123816.55000001</v>
      </c>
      <c r="G884" s="187">
        <f t="shared" si="188"/>
        <v>95.904298779121333</v>
      </c>
      <c r="H884" s="148">
        <f>SUM(H885,H900)</f>
        <v>390494008</v>
      </c>
      <c r="I884" s="155">
        <f t="shared" si="206"/>
        <v>341094008</v>
      </c>
      <c r="J884" s="156">
        <f t="shared" si="207"/>
        <v>327123816.55000001</v>
      </c>
      <c r="K884" s="149">
        <f t="shared" si="200"/>
        <v>95.904298779121333</v>
      </c>
      <c r="L884" s="148"/>
      <c r="M884" s="148"/>
      <c r="N884" s="148"/>
      <c r="O884" s="149"/>
      <c r="P884" s="33">
        <f t="shared" si="199"/>
        <v>-49400000</v>
      </c>
      <c r="R884" s="5"/>
    </row>
    <row r="885" spans="1:18" s="2" customFormat="1" ht="54" customHeight="1" x14ac:dyDescent="0.2">
      <c r="A885" s="42"/>
      <c r="B885" s="85">
        <v>75702</v>
      </c>
      <c r="C885" s="88" t="s">
        <v>214</v>
      </c>
      <c r="D885" s="135">
        <f t="shared" si="210"/>
        <v>359599251</v>
      </c>
      <c r="E885" s="139">
        <f>SUM(E886,E895)</f>
        <v>337039251</v>
      </c>
      <c r="F885" s="135">
        <f>SUM(F886,F895)</f>
        <v>327123816.55000001</v>
      </c>
      <c r="G885" s="23">
        <f t="shared" si="188"/>
        <v>97.058077235639246</v>
      </c>
      <c r="H885" s="139">
        <f>SUM(H886,H895)</f>
        <v>359599251</v>
      </c>
      <c r="I885" s="135">
        <f t="shared" si="206"/>
        <v>337039251</v>
      </c>
      <c r="J885" s="135">
        <f t="shared" si="207"/>
        <v>327123816.55000001</v>
      </c>
      <c r="K885" s="54">
        <f t="shared" si="200"/>
        <v>97.058077235639246</v>
      </c>
      <c r="L885" s="139"/>
      <c r="M885" s="139"/>
      <c r="N885" s="139"/>
      <c r="O885" s="54"/>
      <c r="P885" s="58">
        <f t="shared" si="199"/>
        <v>-22560000</v>
      </c>
      <c r="R885" s="5"/>
    </row>
    <row r="886" spans="1:18" s="2" customFormat="1" ht="14.25" customHeight="1" x14ac:dyDescent="0.2">
      <c r="A886" s="42"/>
      <c r="B886" s="32"/>
      <c r="C886" s="41" t="s">
        <v>110</v>
      </c>
      <c r="D886" s="135">
        <f t="shared" si="210"/>
        <v>359599251</v>
      </c>
      <c r="E886" s="135">
        <f>SUM(E888,E892,E893,E894)</f>
        <v>337039251</v>
      </c>
      <c r="F886" s="135">
        <f>SUM(F888,F892,F893,F894)</f>
        <v>327123816.55000001</v>
      </c>
      <c r="G886" s="23">
        <f t="shared" si="188"/>
        <v>97.058077235639246</v>
      </c>
      <c r="H886" s="135">
        <f>SUM(H888,H892,H893,H894)</f>
        <v>359599251</v>
      </c>
      <c r="I886" s="135">
        <f t="shared" si="206"/>
        <v>337039251</v>
      </c>
      <c r="J886" s="135">
        <f t="shared" si="207"/>
        <v>327123816.55000001</v>
      </c>
      <c r="K886" s="23">
        <f t="shared" si="200"/>
        <v>97.058077235639246</v>
      </c>
      <c r="L886" s="135"/>
      <c r="M886" s="135"/>
      <c r="N886" s="135"/>
      <c r="O886" s="23"/>
      <c r="P886" s="19">
        <f t="shared" si="199"/>
        <v>-22560000</v>
      </c>
      <c r="R886" s="5"/>
    </row>
    <row r="887" spans="1:18" s="2" customFormat="1" x14ac:dyDescent="0.2">
      <c r="A887" s="42"/>
      <c r="B887" s="32"/>
      <c r="C887" s="27" t="s">
        <v>22</v>
      </c>
      <c r="D887" s="135"/>
      <c r="E887" s="135"/>
      <c r="F887" s="135"/>
      <c r="G887" s="23"/>
      <c r="H887" s="135"/>
      <c r="I887" s="135"/>
      <c r="J887" s="135"/>
      <c r="K887" s="23"/>
      <c r="L887" s="135"/>
      <c r="M887" s="135"/>
      <c r="N887" s="135"/>
      <c r="O887" s="23"/>
      <c r="P887" s="19">
        <f t="shared" si="199"/>
        <v>0</v>
      </c>
      <c r="R887" s="5"/>
    </row>
    <row r="888" spans="1:18" s="2" customFormat="1" ht="15" hidden="1" customHeight="1" x14ac:dyDescent="0.2">
      <c r="A888" s="42"/>
      <c r="B888" s="32"/>
      <c r="C888" s="22" t="s">
        <v>14</v>
      </c>
      <c r="D888" s="135">
        <f t="shared" si="210"/>
        <v>0</v>
      </c>
      <c r="E888" s="135">
        <f>SUM(E890:E891)</f>
        <v>0</v>
      </c>
      <c r="F888" s="135">
        <f>SUM(F890:F891)</f>
        <v>0</v>
      </c>
      <c r="G888" s="23" t="e">
        <f t="shared" si="188"/>
        <v>#DIV/0!</v>
      </c>
      <c r="H888" s="135"/>
      <c r="I888" s="135">
        <f t="shared" si="206"/>
        <v>0</v>
      </c>
      <c r="J888" s="135">
        <f t="shared" si="207"/>
        <v>0</v>
      </c>
      <c r="K888" s="23" t="e">
        <f t="shared" si="200"/>
        <v>#DIV/0!</v>
      </c>
      <c r="L888" s="135"/>
      <c r="M888" s="135"/>
      <c r="N888" s="135"/>
      <c r="O888" s="23"/>
      <c r="P888" s="19">
        <f t="shared" si="199"/>
        <v>0</v>
      </c>
      <c r="R888" s="5"/>
    </row>
    <row r="889" spans="1:18" s="2" customFormat="1" hidden="1" x14ac:dyDescent="0.2">
      <c r="A889" s="42"/>
      <c r="B889" s="32"/>
      <c r="C889" s="27" t="s">
        <v>15</v>
      </c>
      <c r="D889" s="135">
        <f t="shared" si="210"/>
        <v>0</v>
      </c>
      <c r="E889" s="135"/>
      <c r="F889" s="135"/>
      <c r="G889" s="23"/>
      <c r="H889" s="135"/>
      <c r="I889" s="135">
        <f t="shared" si="206"/>
        <v>0</v>
      </c>
      <c r="J889" s="135">
        <f t="shared" si="207"/>
        <v>0</v>
      </c>
      <c r="K889" s="23"/>
      <c r="L889" s="135"/>
      <c r="M889" s="135"/>
      <c r="N889" s="135"/>
      <c r="O889" s="23"/>
      <c r="P889" s="19">
        <f t="shared" si="199"/>
        <v>0</v>
      </c>
      <c r="R889" s="5"/>
    </row>
    <row r="890" spans="1:18" s="2" customFormat="1" ht="13.5" hidden="1" customHeight="1" x14ac:dyDescent="0.2">
      <c r="A890" s="42"/>
      <c r="B890" s="32"/>
      <c r="C890" s="27" t="s">
        <v>19</v>
      </c>
      <c r="D890" s="135">
        <f t="shared" si="210"/>
        <v>0</v>
      </c>
      <c r="E890" s="135"/>
      <c r="F890" s="135"/>
      <c r="G890" s="23" t="e">
        <f t="shared" si="188"/>
        <v>#DIV/0!</v>
      </c>
      <c r="H890" s="135"/>
      <c r="I890" s="135">
        <f t="shared" si="206"/>
        <v>0</v>
      </c>
      <c r="J890" s="135">
        <f t="shared" si="207"/>
        <v>0</v>
      </c>
      <c r="K890" s="23" t="e">
        <f t="shared" si="200"/>
        <v>#DIV/0!</v>
      </c>
      <c r="L890" s="135"/>
      <c r="M890" s="135"/>
      <c r="N890" s="135"/>
      <c r="O890" s="23"/>
      <c r="P890" s="19">
        <f t="shared" si="199"/>
        <v>0</v>
      </c>
      <c r="R890" s="5"/>
    </row>
    <row r="891" spans="1:18" s="2" customFormat="1" ht="13.5" hidden="1" customHeight="1" x14ac:dyDescent="0.2">
      <c r="A891" s="42"/>
      <c r="B891" s="32"/>
      <c r="C891" s="27" t="s">
        <v>18</v>
      </c>
      <c r="D891" s="135">
        <f t="shared" si="210"/>
        <v>0</v>
      </c>
      <c r="E891" s="135"/>
      <c r="F891" s="135"/>
      <c r="G891" s="23" t="e">
        <f t="shared" si="188"/>
        <v>#DIV/0!</v>
      </c>
      <c r="H891" s="135"/>
      <c r="I891" s="135">
        <f t="shared" si="206"/>
        <v>0</v>
      </c>
      <c r="J891" s="135">
        <f t="shared" si="207"/>
        <v>0</v>
      </c>
      <c r="K891" s="23" t="e">
        <f t="shared" si="200"/>
        <v>#DIV/0!</v>
      </c>
      <c r="L891" s="135"/>
      <c r="M891" s="135"/>
      <c r="N891" s="135"/>
      <c r="O891" s="23"/>
      <c r="P891" s="19">
        <f t="shared" si="199"/>
        <v>0</v>
      </c>
      <c r="R891" s="5"/>
    </row>
    <row r="892" spans="1:18" s="2" customFormat="1" ht="18.75" customHeight="1" x14ac:dyDescent="0.2">
      <c r="A892" s="42"/>
      <c r="B892" s="48"/>
      <c r="C892" s="49" t="s">
        <v>154</v>
      </c>
      <c r="D892" s="140">
        <f t="shared" si="210"/>
        <v>359599251</v>
      </c>
      <c r="E892" s="140">
        <v>337039251</v>
      </c>
      <c r="F892" s="140">
        <v>327123816.55000001</v>
      </c>
      <c r="G892" s="50">
        <f t="shared" ref="G892:G985" si="212">F892/E892*100</f>
        <v>97.058077235639246</v>
      </c>
      <c r="H892" s="140">
        <v>359599251</v>
      </c>
      <c r="I892" s="140">
        <f t="shared" si="206"/>
        <v>337039251</v>
      </c>
      <c r="J892" s="140">
        <f t="shared" si="207"/>
        <v>327123816.55000001</v>
      </c>
      <c r="K892" s="50">
        <f t="shared" si="200"/>
        <v>97.058077235639246</v>
      </c>
      <c r="L892" s="140"/>
      <c r="M892" s="140"/>
      <c r="N892" s="140"/>
      <c r="O892" s="50"/>
      <c r="P892" s="29">
        <f t="shared" si="199"/>
        <v>-22560000</v>
      </c>
      <c r="R892" s="5"/>
    </row>
    <row r="893" spans="1:18" s="2" customFormat="1" ht="13.5" hidden="1" customHeight="1" x14ac:dyDescent="0.2">
      <c r="A893" s="42"/>
      <c r="B893" s="32"/>
      <c r="C893" s="22" t="s">
        <v>17</v>
      </c>
      <c r="D893" s="135">
        <f t="shared" si="210"/>
        <v>0</v>
      </c>
      <c r="E893" s="135"/>
      <c r="F893" s="135"/>
      <c r="G893" s="23" t="e">
        <f t="shared" si="212"/>
        <v>#DIV/0!</v>
      </c>
      <c r="H893" s="135"/>
      <c r="I893" s="135">
        <f t="shared" si="206"/>
        <v>0</v>
      </c>
      <c r="J893" s="135">
        <f t="shared" si="207"/>
        <v>0</v>
      </c>
      <c r="K893" s="23" t="e">
        <f t="shared" si="200"/>
        <v>#DIV/0!</v>
      </c>
      <c r="L893" s="135"/>
      <c r="M893" s="135"/>
      <c r="N893" s="135"/>
      <c r="O893" s="23" t="e">
        <f t="shared" ref="O893:O899" si="213">N893/M893*100</f>
        <v>#DIV/0!</v>
      </c>
      <c r="P893" s="19">
        <f t="shared" si="199"/>
        <v>0</v>
      </c>
      <c r="R893" s="5"/>
    </row>
    <row r="894" spans="1:18" s="2" customFormat="1" ht="38.25" hidden="1" customHeight="1" x14ac:dyDescent="0.2">
      <c r="A894" s="42"/>
      <c r="B894" s="32"/>
      <c r="C894" s="24" t="s">
        <v>149</v>
      </c>
      <c r="D894" s="135">
        <f t="shared" si="210"/>
        <v>0</v>
      </c>
      <c r="E894" s="135"/>
      <c r="F894" s="135"/>
      <c r="G894" s="23" t="e">
        <f t="shared" si="212"/>
        <v>#DIV/0!</v>
      </c>
      <c r="H894" s="135"/>
      <c r="I894" s="135">
        <f t="shared" si="206"/>
        <v>0</v>
      </c>
      <c r="J894" s="135">
        <f t="shared" si="207"/>
        <v>0</v>
      </c>
      <c r="K894" s="23" t="e">
        <f t="shared" si="200"/>
        <v>#DIV/0!</v>
      </c>
      <c r="L894" s="135"/>
      <c r="M894" s="135"/>
      <c r="N894" s="135"/>
      <c r="O894" s="23" t="e">
        <f t="shared" si="213"/>
        <v>#DIV/0!</v>
      </c>
      <c r="P894" s="19">
        <f t="shared" si="199"/>
        <v>0</v>
      </c>
      <c r="R894" s="5"/>
    </row>
    <row r="895" spans="1:18" s="2" customFormat="1" ht="15" hidden="1" customHeight="1" x14ac:dyDescent="0.2">
      <c r="A895" s="42"/>
      <c r="B895" s="32"/>
      <c r="C895" s="25" t="s">
        <v>111</v>
      </c>
      <c r="D895" s="135">
        <f t="shared" si="210"/>
        <v>0</v>
      </c>
      <c r="E895" s="135">
        <f>SUM(E897)</f>
        <v>0</v>
      </c>
      <c r="F895" s="135">
        <f>SUM(F897)</f>
        <v>0</v>
      </c>
      <c r="G895" s="23" t="e">
        <f t="shared" si="212"/>
        <v>#DIV/0!</v>
      </c>
      <c r="H895" s="135">
        <f>SUM(H897)</f>
        <v>0</v>
      </c>
      <c r="I895" s="135">
        <f t="shared" si="206"/>
        <v>0</v>
      </c>
      <c r="J895" s="135">
        <f t="shared" si="207"/>
        <v>0</v>
      </c>
      <c r="K895" s="23" t="e">
        <f t="shared" si="200"/>
        <v>#DIV/0!</v>
      </c>
      <c r="L895" s="135">
        <f>SUM(L897)</f>
        <v>0</v>
      </c>
      <c r="M895" s="135">
        <f>SUM(M897)</f>
        <v>0</v>
      </c>
      <c r="N895" s="135">
        <f>SUM(N897)</f>
        <v>0</v>
      </c>
      <c r="O895" s="23" t="e">
        <f t="shared" si="213"/>
        <v>#DIV/0!</v>
      </c>
      <c r="P895" s="19">
        <f t="shared" si="199"/>
        <v>0</v>
      </c>
      <c r="R895" s="5"/>
    </row>
    <row r="896" spans="1:18" s="2" customFormat="1" hidden="1" x14ac:dyDescent="0.2">
      <c r="A896" s="42"/>
      <c r="B896" s="32"/>
      <c r="C896" s="26" t="s">
        <v>22</v>
      </c>
      <c r="D896" s="135">
        <f t="shared" si="210"/>
        <v>0</v>
      </c>
      <c r="E896" s="135"/>
      <c r="F896" s="135"/>
      <c r="G896" s="23" t="e">
        <f t="shared" si="212"/>
        <v>#DIV/0!</v>
      </c>
      <c r="H896" s="135"/>
      <c r="I896" s="135">
        <f t="shared" si="206"/>
        <v>0</v>
      </c>
      <c r="J896" s="135">
        <f t="shared" si="207"/>
        <v>0</v>
      </c>
      <c r="K896" s="23" t="e">
        <f t="shared" si="200"/>
        <v>#DIV/0!</v>
      </c>
      <c r="L896" s="135"/>
      <c r="M896" s="135"/>
      <c r="N896" s="135"/>
      <c r="O896" s="23" t="e">
        <f t="shared" si="213"/>
        <v>#DIV/0!</v>
      </c>
      <c r="P896" s="19">
        <f t="shared" si="199"/>
        <v>0</v>
      </c>
      <c r="R896" s="5"/>
    </row>
    <row r="897" spans="1:18" s="2" customFormat="1" ht="15" hidden="1" customHeight="1" x14ac:dyDescent="0.2">
      <c r="A897" s="42"/>
      <c r="B897" s="32"/>
      <c r="C897" s="22" t="s">
        <v>7</v>
      </c>
      <c r="D897" s="135">
        <f t="shared" si="210"/>
        <v>0</v>
      </c>
      <c r="E897" s="135"/>
      <c r="F897" s="135"/>
      <c r="G897" s="23" t="e">
        <f t="shared" si="212"/>
        <v>#DIV/0!</v>
      </c>
      <c r="H897" s="135"/>
      <c r="I897" s="135">
        <f t="shared" si="206"/>
        <v>0</v>
      </c>
      <c r="J897" s="135">
        <f t="shared" si="207"/>
        <v>0</v>
      </c>
      <c r="K897" s="23" t="e">
        <f t="shared" si="200"/>
        <v>#DIV/0!</v>
      </c>
      <c r="L897" s="135"/>
      <c r="M897" s="135"/>
      <c r="N897" s="135"/>
      <c r="O897" s="23" t="e">
        <f t="shared" si="213"/>
        <v>#DIV/0!</v>
      </c>
      <c r="P897" s="19">
        <f t="shared" si="199"/>
        <v>0</v>
      </c>
      <c r="R897" s="5"/>
    </row>
    <row r="898" spans="1:18" s="2" customFormat="1" hidden="1" x14ac:dyDescent="0.2">
      <c r="A898" s="42"/>
      <c r="B898" s="32"/>
      <c r="C898" s="27" t="s">
        <v>15</v>
      </c>
      <c r="D898" s="135">
        <f t="shared" si="210"/>
        <v>0</v>
      </c>
      <c r="E898" s="135"/>
      <c r="F898" s="135"/>
      <c r="G898" s="23" t="e">
        <f t="shared" si="212"/>
        <v>#DIV/0!</v>
      </c>
      <c r="H898" s="135"/>
      <c r="I898" s="135">
        <f t="shared" si="206"/>
        <v>0</v>
      </c>
      <c r="J898" s="135">
        <f t="shared" si="207"/>
        <v>0</v>
      </c>
      <c r="K898" s="23" t="e">
        <f t="shared" si="200"/>
        <v>#DIV/0!</v>
      </c>
      <c r="L898" s="135"/>
      <c r="M898" s="135"/>
      <c r="N898" s="135"/>
      <c r="O898" s="23" t="e">
        <f t="shared" si="213"/>
        <v>#DIV/0!</v>
      </c>
      <c r="P898" s="19">
        <f t="shared" si="199"/>
        <v>0</v>
      </c>
      <c r="R898" s="5"/>
    </row>
    <row r="899" spans="1:18" s="2" customFormat="1" ht="39" hidden="1" customHeight="1" x14ac:dyDescent="0.2">
      <c r="A899" s="42"/>
      <c r="B899" s="48"/>
      <c r="C899" s="53" t="s">
        <v>150</v>
      </c>
      <c r="D899" s="140">
        <f t="shared" si="210"/>
        <v>0</v>
      </c>
      <c r="E899" s="140"/>
      <c r="F899" s="140"/>
      <c r="G899" s="50" t="e">
        <f t="shared" si="212"/>
        <v>#DIV/0!</v>
      </c>
      <c r="H899" s="140"/>
      <c r="I899" s="140">
        <f t="shared" si="206"/>
        <v>0</v>
      </c>
      <c r="J899" s="135">
        <f t="shared" si="207"/>
        <v>0</v>
      </c>
      <c r="K899" s="50" t="e">
        <f t="shared" si="200"/>
        <v>#DIV/0!</v>
      </c>
      <c r="L899" s="140"/>
      <c r="M899" s="140"/>
      <c r="N899" s="140"/>
      <c r="O899" s="50" t="e">
        <f t="shared" si="213"/>
        <v>#DIV/0!</v>
      </c>
      <c r="P899" s="29">
        <f t="shared" si="199"/>
        <v>0</v>
      </c>
      <c r="R899" s="5"/>
    </row>
    <row r="900" spans="1:18" s="2" customFormat="1" ht="40.5" customHeight="1" x14ac:dyDescent="0.2">
      <c r="A900" s="42"/>
      <c r="B900" s="32">
        <v>75704</v>
      </c>
      <c r="C900" s="120" t="s">
        <v>219</v>
      </c>
      <c r="D900" s="135">
        <f t="shared" si="210"/>
        <v>30894757</v>
      </c>
      <c r="E900" s="135">
        <f>SUM(E901,E910)</f>
        <v>4054757</v>
      </c>
      <c r="F900" s="135"/>
      <c r="G900" s="23">
        <f t="shared" si="212"/>
        <v>0</v>
      </c>
      <c r="H900" s="135">
        <f>SUM(H901,H910)</f>
        <v>30894757</v>
      </c>
      <c r="I900" s="135">
        <f t="shared" si="206"/>
        <v>4054757</v>
      </c>
      <c r="J900" s="135"/>
      <c r="K900" s="23">
        <f t="shared" si="200"/>
        <v>0</v>
      </c>
      <c r="L900" s="135"/>
      <c r="M900" s="135"/>
      <c r="N900" s="135"/>
      <c r="O900" s="23"/>
      <c r="P900" s="58">
        <f t="shared" ref="P900:P914" si="214">E900-D900</f>
        <v>-26840000</v>
      </c>
      <c r="R900" s="5"/>
    </row>
    <row r="901" spans="1:18" s="2" customFormat="1" ht="16.5" customHeight="1" x14ac:dyDescent="0.2">
      <c r="A901" s="42"/>
      <c r="B901" s="32"/>
      <c r="C901" s="41" t="s">
        <v>110</v>
      </c>
      <c r="D901" s="135">
        <f t="shared" si="210"/>
        <v>30894757</v>
      </c>
      <c r="E901" s="135">
        <f>SUM(E907)</f>
        <v>4054757</v>
      </c>
      <c r="F901" s="135"/>
      <c r="G901" s="23">
        <f t="shared" si="212"/>
        <v>0</v>
      </c>
      <c r="H901" s="135">
        <f>SUM(H903,H907,H908,H909)</f>
        <v>30894757</v>
      </c>
      <c r="I901" s="135">
        <f t="shared" si="206"/>
        <v>4054757</v>
      </c>
      <c r="J901" s="135"/>
      <c r="K901" s="23">
        <f t="shared" si="200"/>
        <v>0</v>
      </c>
      <c r="L901" s="135"/>
      <c r="M901" s="135"/>
      <c r="N901" s="135"/>
      <c r="O901" s="23"/>
      <c r="P901" s="19">
        <f t="shared" si="214"/>
        <v>-26840000</v>
      </c>
      <c r="R901" s="5"/>
    </row>
    <row r="902" spans="1:18" s="2" customFormat="1" ht="13.5" customHeight="1" x14ac:dyDescent="0.2">
      <c r="A902" s="42"/>
      <c r="B902" s="32"/>
      <c r="C902" s="27" t="s">
        <v>22</v>
      </c>
      <c r="D902" s="135"/>
      <c r="E902" s="135"/>
      <c r="F902" s="135"/>
      <c r="G902" s="23"/>
      <c r="H902" s="135"/>
      <c r="I902" s="135"/>
      <c r="J902" s="135"/>
      <c r="K902" s="23"/>
      <c r="L902" s="135"/>
      <c r="M902" s="135"/>
      <c r="N902" s="135"/>
      <c r="O902" s="23"/>
      <c r="P902" s="19">
        <f t="shared" si="214"/>
        <v>0</v>
      </c>
      <c r="R902" s="5"/>
    </row>
    <row r="903" spans="1:18" s="2" customFormat="1" ht="15" hidden="1" customHeight="1" x14ac:dyDescent="0.2">
      <c r="A903" s="42"/>
      <c r="B903" s="32"/>
      <c r="C903" s="22" t="s">
        <v>14</v>
      </c>
      <c r="D903" s="135">
        <f t="shared" si="210"/>
        <v>0</v>
      </c>
      <c r="E903" s="135">
        <f>SUM(E905:E906)</f>
        <v>0</v>
      </c>
      <c r="F903" s="135">
        <f>SUM(F905:F906)</f>
        <v>0</v>
      </c>
      <c r="G903" s="23" t="e">
        <f t="shared" si="212"/>
        <v>#DIV/0!</v>
      </c>
      <c r="H903" s="135">
        <f>SUM(H905:H906)</f>
        <v>0</v>
      </c>
      <c r="I903" s="135">
        <f t="shared" si="206"/>
        <v>0</v>
      </c>
      <c r="J903" s="135"/>
      <c r="K903" s="23" t="e">
        <f t="shared" si="200"/>
        <v>#DIV/0!</v>
      </c>
      <c r="L903" s="135"/>
      <c r="M903" s="135"/>
      <c r="N903" s="135"/>
      <c r="O903" s="23"/>
      <c r="P903" s="19">
        <f t="shared" si="214"/>
        <v>0</v>
      </c>
      <c r="R903" s="5"/>
    </row>
    <row r="904" spans="1:18" s="2" customFormat="1" hidden="1" x14ac:dyDescent="0.2">
      <c r="A904" s="42"/>
      <c r="B904" s="32"/>
      <c r="C904" s="27" t="s">
        <v>15</v>
      </c>
      <c r="D904" s="135">
        <f t="shared" si="210"/>
        <v>0</v>
      </c>
      <c r="E904" s="135"/>
      <c r="F904" s="135"/>
      <c r="G904" s="23" t="e">
        <f t="shared" si="212"/>
        <v>#DIV/0!</v>
      </c>
      <c r="H904" s="135"/>
      <c r="I904" s="135">
        <f t="shared" si="206"/>
        <v>0</v>
      </c>
      <c r="J904" s="135"/>
      <c r="K904" s="23" t="e">
        <f t="shared" si="200"/>
        <v>#DIV/0!</v>
      </c>
      <c r="L904" s="135"/>
      <c r="M904" s="135"/>
      <c r="N904" s="135"/>
      <c r="O904" s="23"/>
      <c r="P904" s="19">
        <f t="shared" si="214"/>
        <v>0</v>
      </c>
      <c r="R904" s="5"/>
    </row>
    <row r="905" spans="1:18" s="2" customFormat="1" ht="13.5" hidden="1" customHeight="1" x14ac:dyDescent="0.2">
      <c r="A905" s="42"/>
      <c r="B905" s="32"/>
      <c r="C905" s="27" t="s">
        <v>19</v>
      </c>
      <c r="D905" s="135">
        <f t="shared" si="210"/>
        <v>0</v>
      </c>
      <c r="E905" s="135"/>
      <c r="F905" s="135"/>
      <c r="G905" s="23" t="e">
        <f t="shared" si="212"/>
        <v>#DIV/0!</v>
      </c>
      <c r="H905" s="135"/>
      <c r="I905" s="135">
        <f t="shared" si="206"/>
        <v>0</v>
      </c>
      <c r="J905" s="135"/>
      <c r="K905" s="23" t="e">
        <f t="shared" si="200"/>
        <v>#DIV/0!</v>
      </c>
      <c r="L905" s="135"/>
      <c r="M905" s="135"/>
      <c r="N905" s="135"/>
      <c r="O905" s="23"/>
      <c r="P905" s="19">
        <f t="shared" si="214"/>
        <v>0</v>
      </c>
      <c r="R905" s="5"/>
    </row>
    <row r="906" spans="1:18" s="2" customFormat="1" ht="13.5" hidden="1" customHeight="1" x14ac:dyDescent="0.2">
      <c r="A906" s="42"/>
      <c r="B906" s="32"/>
      <c r="C906" s="27" t="s">
        <v>18</v>
      </c>
      <c r="D906" s="135">
        <f t="shared" si="210"/>
        <v>0</v>
      </c>
      <c r="E906" s="135"/>
      <c r="F906" s="135"/>
      <c r="G906" s="23" t="e">
        <f t="shared" si="212"/>
        <v>#DIV/0!</v>
      </c>
      <c r="H906" s="135"/>
      <c r="I906" s="135">
        <f t="shared" si="206"/>
        <v>0</v>
      </c>
      <c r="J906" s="135"/>
      <c r="K906" s="23" t="e">
        <f t="shared" si="200"/>
        <v>#DIV/0!</v>
      </c>
      <c r="L906" s="135"/>
      <c r="M906" s="135"/>
      <c r="N906" s="135"/>
      <c r="O906" s="23"/>
      <c r="P906" s="19">
        <f t="shared" si="214"/>
        <v>0</v>
      </c>
      <c r="R906" s="5"/>
    </row>
    <row r="907" spans="1:18" s="2" customFormat="1" ht="28.5" customHeight="1" x14ac:dyDescent="0.2">
      <c r="A907" s="201"/>
      <c r="B907" s="36"/>
      <c r="C907" s="113" t="s">
        <v>237</v>
      </c>
      <c r="D907" s="136">
        <f t="shared" si="210"/>
        <v>30894757</v>
      </c>
      <c r="E907" s="136">
        <v>4054757</v>
      </c>
      <c r="F907" s="136"/>
      <c r="G907" s="38">
        <f t="shared" si="212"/>
        <v>0</v>
      </c>
      <c r="H907" s="136">
        <v>30894757</v>
      </c>
      <c r="I907" s="136">
        <f t="shared" si="206"/>
        <v>4054757</v>
      </c>
      <c r="J907" s="136"/>
      <c r="K907" s="38">
        <f t="shared" si="200"/>
        <v>0</v>
      </c>
      <c r="L907" s="136"/>
      <c r="M907" s="136"/>
      <c r="N907" s="136"/>
      <c r="O907" s="38"/>
      <c r="P907" s="29">
        <f t="shared" si="214"/>
        <v>-26840000</v>
      </c>
      <c r="R907" s="5"/>
    </row>
    <row r="908" spans="1:18" s="2" customFormat="1" ht="13.5" hidden="1" customHeight="1" x14ac:dyDescent="0.2">
      <c r="A908" s="42"/>
      <c r="B908" s="32"/>
      <c r="C908" s="22" t="s">
        <v>17</v>
      </c>
      <c r="D908" s="135">
        <f t="shared" ref="D908:D930" si="215">H908+L908</f>
        <v>0</v>
      </c>
      <c r="E908" s="135"/>
      <c r="F908" s="135"/>
      <c r="G908" s="23" t="e">
        <f t="shared" ref="G908:G914" si="216">F908/E908*100</f>
        <v>#DIV/0!</v>
      </c>
      <c r="H908" s="135"/>
      <c r="I908" s="135">
        <f t="shared" si="206"/>
        <v>0</v>
      </c>
      <c r="J908" s="135">
        <f t="shared" ref="J908:J945" si="217">F908-N908</f>
        <v>0</v>
      </c>
      <c r="K908" s="23" t="e">
        <f t="shared" ref="K908:K922" si="218">J908/I908*100</f>
        <v>#DIV/0!</v>
      </c>
      <c r="L908" s="135"/>
      <c r="M908" s="135"/>
      <c r="N908" s="135"/>
      <c r="O908" s="23" t="e">
        <f t="shared" ref="O908:O914" si="219">N908/M908*100</f>
        <v>#DIV/0!</v>
      </c>
      <c r="P908" s="19">
        <f t="shared" si="214"/>
        <v>0</v>
      </c>
      <c r="R908" s="5"/>
    </row>
    <row r="909" spans="1:18" s="2" customFormat="1" ht="38.25" hidden="1" customHeight="1" x14ac:dyDescent="0.2">
      <c r="A909" s="42"/>
      <c r="B909" s="32"/>
      <c r="C909" s="24" t="s">
        <v>149</v>
      </c>
      <c r="D909" s="135">
        <f t="shared" si="215"/>
        <v>0</v>
      </c>
      <c r="E909" s="135"/>
      <c r="F909" s="135"/>
      <c r="G909" s="23" t="e">
        <f t="shared" si="216"/>
        <v>#DIV/0!</v>
      </c>
      <c r="H909" s="135"/>
      <c r="I909" s="135">
        <f t="shared" si="206"/>
        <v>0</v>
      </c>
      <c r="J909" s="135">
        <f t="shared" si="217"/>
        <v>0</v>
      </c>
      <c r="K909" s="23" t="e">
        <f t="shared" si="218"/>
        <v>#DIV/0!</v>
      </c>
      <c r="L909" s="135"/>
      <c r="M909" s="135"/>
      <c r="N909" s="135"/>
      <c r="O909" s="23" t="e">
        <f t="shared" si="219"/>
        <v>#DIV/0!</v>
      </c>
      <c r="P909" s="19">
        <f t="shared" si="214"/>
        <v>0</v>
      </c>
      <c r="R909" s="5"/>
    </row>
    <row r="910" spans="1:18" s="2" customFormat="1" ht="15" hidden="1" customHeight="1" x14ac:dyDescent="0.2">
      <c r="A910" s="42"/>
      <c r="B910" s="32"/>
      <c r="C910" s="25" t="s">
        <v>111</v>
      </c>
      <c r="D910" s="135">
        <f t="shared" si="215"/>
        <v>0</v>
      </c>
      <c r="E910" s="135">
        <f>SUM(E912)</f>
        <v>0</v>
      </c>
      <c r="F910" s="135">
        <f>SUM(F912)</f>
        <v>0</v>
      </c>
      <c r="G910" s="23" t="e">
        <f t="shared" si="216"/>
        <v>#DIV/0!</v>
      </c>
      <c r="H910" s="135">
        <f>SUM(H912)</f>
        <v>0</v>
      </c>
      <c r="I910" s="135">
        <f t="shared" si="206"/>
        <v>0</v>
      </c>
      <c r="J910" s="135">
        <f t="shared" si="217"/>
        <v>0</v>
      </c>
      <c r="K910" s="23" t="e">
        <f t="shared" si="218"/>
        <v>#DIV/0!</v>
      </c>
      <c r="L910" s="135">
        <f>SUM(L912)</f>
        <v>0</v>
      </c>
      <c r="M910" s="135">
        <f>SUM(M912)</f>
        <v>0</v>
      </c>
      <c r="N910" s="135">
        <f>SUM(N912)</f>
        <v>0</v>
      </c>
      <c r="O910" s="23" t="e">
        <f t="shared" si="219"/>
        <v>#DIV/0!</v>
      </c>
      <c r="P910" s="19">
        <f t="shared" si="214"/>
        <v>0</v>
      </c>
      <c r="R910" s="5"/>
    </row>
    <row r="911" spans="1:18" s="2" customFormat="1" hidden="1" x14ac:dyDescent="0.2">
      <c r="A911" s="42"/>
      <c r="B911" s="32"/>
      <c r="C911" s="26" t="s">
        <v>22</v>
      </c>
      <c r="D911" s="135">
        <f t="shared" si="215"/>
        <v>0</v>
      </c>
      <c r="E911" s="135"/>
      <c r="F911" s="135"/>
      <c r="G911" s="23" t="e">
        <f t="shared" si="216"/>
        <v>#DIV/0!</v>
      </c>
      <c r="H911" s="135"/>
      <c r="I911" s="135">
        <f t="shared" si="206"/>
        <v>0</v>
      </c>
      <c r="J911" s="135">
        <f t="shared" si="217"/>
        <v>0</v>
      </c>
      <c r="K911" s="23" t="e">
        <f t="shared" si="218"/>
        <v>#DIV/0!</v>
      </c>
      <c r="L911" s="135"/>
      <c r="M911" s="135"/>
      <c r="N911" s="135"/>
      <c r="O911" s="23" t="e">
        <f t="shared" si="219"/>
        <v>#DIV/0!</v>
      </c>
      <c r="P911" s="19">
        <f t="shared" si="214"/>
        <v>0</v>
      </c>
      <c r="R911" s="5"/>
    </row>
    <row r="912" spans="1:18" s="2" customFormat="1" ht="15" hidden="1" customHeight="1" x14ac:dyDescent="0.2">
      <c r="A912" s="42"/>
      <c r="B912" s="32"/>
      <c r="C912" s="22" t="s">
        <v>7</v>
      </c>
      <c r="D912" s="135">
        <f t="shared" si="215"/>
        <v>0</v>
      </c>
      <c r="E912" s="135"/>
      <c r="F912" s="135"/>
      <c r="G912" s="23" t="e">
        <f t="shared" si="216"/>
        <v>#DIV/0!</v>
      </c>
      <c r="H912" s="135"/>
      <c r="I912" s="135">
        <f t="shared" si="206"/>
        <v>0</v>
      </c>
      <c r="J912" s="135">
        <f t="shared" si="217"/>
        <v>0</v>
      </c>
      <c r="K912" s="23" t="e">
        <f t="shared" si="218"/>
        <v>#DIV/0!</v>
      </c>
      <c r="L912" s="135"/>
      <c r="M912" s="135"/>
      <c r="N912" s="135"/>
      <c r="O912" s="23" t="e">
        <f t="shared" si="219"/>
        <v>#DIV/0!</v>
      </c>
      <c r="P912" s="19">
        <f t="shared" si="214"/>
        <v>0</v>
      </c>
      <c r="R912" s="5"/>
    </row>
    <row r="913" spans="1:18" s="2" customFormat="1" hidden="1" x14ac:dyDescent="0.2">
      <c r="A913" s="42"/>
      <c r="B913" s="32"/>
      <c r="C913" s="27" t="s">
        <v>15</v>
      </c>
      <c r="D913" s="135">
        <f t="shared" si="215"/>
        <v>0</v>
      </c>
      <c r="E913" s="135"/>
      <c r="F913" s="135"/>
      <c r="G913" s="23" t="e">
        <f t="shared" si="216"/>
        <v>#DIV/0!</v>
      </c>
      <c r="H913" s="135"/>
      <c r="I913" s="135">
        <f t="shared" si="206"/>
        <v>0</v>
      </c>
      <c r="J913" s="135">
        <f t="shared" si="217"/>
        <v>0</v>
      </c>
      <c r="K913" s="23" t="e">
        <f t="shared" si="218"/>
        <v>#DIV/0!</v>
      </c>
      <c r="L913" s="135"/>
      <c r="M913" s="135"/>
      <c r="N913" s="135"/>
      <c r="O913" s="23" t="e">
        <f t="shared" si="219"/>
        <v>#DIV/0!</v>
      </c>
      <c r="P913" s="19">
        <f t="shared" si="214"/>
        <v>0</v>
      </c>
      <c r="R913" s="5"/>
    </row>
    <row r="914" spans="1:18" s="2" customFormat="1" ht="39" hidden="1" customHeight="1" x14ac:dyDescent="0.2">
      <c r="A914" s="43"/>
      <c r="B914" s="36"/>
      <c r="C914" s="39" t="s">
        <v>150</v>
      </c>
      <c r="D914" s="136">
        <f t="shared" si="215"/>
        <v>0</v>
      </c>
      <c r="E914" s="136"/>
      <c r="F914" s="136"/>
      <c r="G914" s="38" t="e">
        <f t="shared" si="216"/>
        <v>#DIV/0!</v>
      </c>
      <c r="H914" s="136"/>
      <c r="I914" s="136">
        <f t="shared" si="206"/>
        <v>0</v>
      </c>
      <c r="J914" s="135">
        <f t="shared" si="217"/>
        <v>0</v>
      </c>
      <c r="K914" s="38" t="e">
        <f t="shared" si="218"/>
        <v>#DIV/0!</v>
      </c>
      <c r="L914" s="136"/>
      <c r="M914" s="136"/>
      <c r="N914" s="136"/>
      <c r="O914" s="38" t="e">
        <f t="shared" si="219"/>
        <v>#DIV/0!</v>
      </c>
      <c r="P914" s="29">
        <f t="shared" si="214"/>
        <v>0</v>
      </c>
      <c r="R914" s="5"/>
    </row>
    <row r="915" spans="1:18" s="17" customFormat="1" ht="18.75" customHeight="1" x14ac:dyDescent="0.3">
      <c r="A915" s="189">
        <v>758</v>
      </c>
      <c r="B915" s="202" t="s">
        <v>72</v>
      </c>
      <c r="C915" s="203"/>
      <c r="D915" s="155">
        <f>SUM(D916,D976,D961,D946,D931)</f>
        <v>187440868</v>
      </c>
      <c r="E915" s="155">
        <f>SUM(E916,E931,E946,E961,E976)</f>
        <v>128520772</v>
      </c>
      <c r="F915" s="155">
        <f>SUM(F916,F931,F946,F961,F976)</f>
        <v>120304137.75</v>
      </c>
      <c r="G915" s="187">
        <f t="shared" si="212"/>
        <v>93.606765566269715</v>
      </c>
      <c r="H915" s="155">
        <f>SUM(H916,H931,H961,H976)</f>
        <v>210000</v>
      </c>
      <c r="I915" s="155">
        <f>SUM(I931,I961,I946,I976)</f>
        <v>130000</v>
      </c>
      <c r="J915" s="156">
        <f t="shared" si="217"/>
        <v>73490.75</v>
      </c>
      <c r="K915" s="170">
        <f t="shared" si="218"/>
        <v>56.531346153846151</v>
      </c>
      <c r="L915" s="155">
        <f>SUM(L916,L931,L961,L976)</f>
        <v>144160598</v>
      </c>
      <c r="M915" s="155">
        <f>SUM(M916,M931,M961,M976)</f>
        <v>120230647</v>
      </c>
      <c r="N915" s="155">
        <f>SUM(N916,N931,N946,N961,N976)</f>
        <v>120230647</v>
      </c>
      <c r="O915" s="170">
        <f>N915/M915*100</f>
        <v>100</v>
      </c>
      <c r="P915" s="40">
        <f t="shared" si="199"/>
        <v>-58920096</v>
      </c>
      <c r="R915" s="5"/>
    </row>
    <row r="916" spans="1:18" s="2" customFormat="1" ht="26.25" hidden="1" customHeight="1" x14ac:dyDescent="0.2">
      <c r="A916" s="204"/>
      <c r="B916" s="32">
        <v>75801</v>
      </c>
      <c r="C916" s="120" t="s">
        <v>175</v>
      </c>
      <c r="D916" s="135">
        <f t="shared" si="215"/>
        <v>0</v>
      </c>
      <c r="E916" s="135">
        <f>SUM(E917,E926)</f>
        <v>0</v>
      </c>
      <c r="F916" s="135">
        <f>SUM(F917,F926)</f>
        <v>0</v>
      </c>
      <c r="G916" s="23" t="e">
        <f>F916/E916*100</f>
        <v>#DIV/0!</v>
      </c>
      <c r="H916" s="135"/>
      <c r="I916" s="135">
        <f t="shared" si="206"/>
        <v>0</v>
      </c>
      <c r="J916" s="135">
        <f t="shared" si="217"/>
        <v>0</v>
      </c>
      <c r="K916" s="23" t="e">
        <f t="shared" si="218"/>
        <v>#DIV/0!</v>
      </c>
      <c r="L916" s="135">
        <f>SUM(L917,L926)</f>
        <v>0</v>
      </c>
      <c r="M916" s="135">
        <f>SUM(M917,M926)</f>
        <v>0</v>
      </c>
      <c r="N916" s="135">
        <f>SUM(N917,N926)</f>
        <v>0</v>
      </c>
      <c r="O916" s="23" t="e">
        <f t="shared" ref="O916:O922" si="220">N916/M916*100</f>
        <v>#DIV/0!</v>
      </c>
      <c r="P916" s="58">
        <f t="shared" ref="P916:P930" si="221">E916-D916</f>
        <v>0</v>
      </c>
      <c r="R916" s="5"/>
    </row>
    <row r="917" spans="1:18" s="2" customFormat="1" ht="15" hidden="1" customHeight="1" x14ac:dyDescent="0.2">
      <c r="A917" s="204"/>
      <c r="B917" s="32"/>
      <c r="C917" s="41" t="s">
        <v>110</v>
      </c>
      <c r="D917" s="135">
        <f t="shared" si="215"/>
        <v>0</v>
      </c>
      <c r="E917" s="135">
        <f>SUM(E919,E923,E924,E925)</f>
        <v>0</v>
      </c>
      <c r="F917" s="135">
        <f>SUM(F919,F923,F924,F925)</f>
        <v>0</v>
      </c>
      <c r="G917" s="23" t="e">
        <f>F917/E917*100</f>
        <v>#DIV/0!</v>
      </c>
      <c r="H917" s="135"/>
      <c r="I917" s="135">
        <f t="shared" si="206"/>
        <v>0</v>
      </c>
      <c r="J917" s="135">
        <f t="shared" si="217"/>
        <v>0</v>
      </c>
      <c r="K917" s="23" t="e">
        <f t="shared" si="218"/>
        <v>#DIV/0!</v>
      </c>
      <c r="L917" s="135">
        <f>SUM(L919)</f>
        <v>0</v>
      </c>
      <c r="M917" s="135">
        <f>SUM(M919,M923,M924,M925)</f>
        <v>0</v>
      </c>
      <c r="N917" s="135">
        <f>SUM(N919,N923,N924,N925)</f>
        <v>0</v>
      </c>
      <c r="O917" s="23" t="e">
        <f t="shared" si="220"/>
        <v>#DIV/0!</v>
      </c>
      <c r="P917" s="19">
        <f t="shared" si="221"/>
        <v>0</v>
      </c>
      <c r="R917" s="5"/>
    </row>
    <row r="918" spans="1:18" s="2" customFormat="1" hidden="1" x14ac:dyDescent="0.2">
      <c r="A918" s="204"/>
      <c r="B918" s="32"/>
      <c r="C918" s="27" t="s">
        <v>22</v>
      </c>
      <c r="D918" s="135"/>
      <c r="E918" s="135"/>
      <c r="F918" s="135"/>
      <c r="G918" s="23"/>
      <c r="H918" s="135"/>
      <c r="I918" s="135">
        <f t="shared" si="206"/>
        <v>0</v>
      </c>
      <c r="J918" s="135">
        <f t="shared" si="217"/>
        <v>0</v>
      </c>
      <c r="K918" s="23"/>
      <c r="L918" s="135"/>
      <c r="M918" s="135"/>
      <c r="N918" s="135"/>
      <c r="O918" s="23"/>
      <c r="P918" s="19">
        <f t="shared" si="221"/>
        <v>0</v>
      </c>
      <c r="R918" s="5"/>
    </row>
    <row r="919" spans="1:18" s="2" customFormat="1" ht="15" hidden="1" customHeight="1" x14ac:dyDescent="0.2">
      <c r="A919" s="204"/>
      <c r="B919" s="32"/>
      <c r="C919" s="22" t="s">
        <v>14</v>
      </c>
      <c r="D919" s="135">
        <f t="shared" si="215"/>
        <v>0</v>
      </c>
      <c r="E919" s="135">
        <f>SUM(E921:E922)</f>
        <v>0</v>
      </c>
      <c r="F919" s="135">
        <f>SUM(F921:F922)</f>
        <v>0</v>
      </c>
      <c r="G919" s="23" t="e">
        <f>F919/E919*100</f>
        <v>#DIV/0!</v>
      </c>
      <c r="H919" s="135"/>
      <c r="I919" s="135">
        <f t="shared" si="206"/>
        <v>0</v>
      </c>
      <c r="J919" s="135">
        <f t="shared" si="217"/>
        <v>0</v>
      </c>
      <c r="K919" s="23" t="e">
        <f t="shared" si="218"/>
        <v>#DIV/0!</v>
      </c>
      <c r="L919" s="135">
        <f>SUM(L922)</f>
        <v>0</v>
      </c>
      <c r="M919" s="135">
        <f>SUM(M921:M922)</f>
        <v>0</v>
      </c>
      <c r="N919" s="135">
        <f>SUM(N921:N922)</f>
        <v>0</v>
      </c>
      <c r="O919" s="23" t="e">
        <f t="shared" si="220"/>
        <v>#DIV/0!</v>
      </c>
      <c r="P919" s="19">
        <f t="shared" si="221"/>
        <v>0</v>
      </c>
      <c r="R919" s="5"/>
    </row>
    <row r="920" spans="1:18" s="2" customFormat="1" hidden="1" x14ac:dyDescent="0.2">
      <c r="A920" s="204"/>
      <c r="B920" s="32"/>
      <c r="C920" s="27" t="s">
        <v>15</v>
      </c>
      <c r="D920" s="135"/>
      <c r="E920" s="135"/>
      <c r="F920" s="135"/>
      <c r="G920" s="23"/>
      <c r="H920" s="135"/>
      <c r="I920" s="135">
        <f t="shared" si="206"/>
        <v>0</v>
      </c>
      <c r="J920" s="135">
        <f t="shared" si="217"/>
        <v>0</v>
      </c>
      <c r="K920" s="23"/>
      <c r="L920" s="135"/>
      <c r="M920" s="135"/>
      <c r="N920" s="135"/>
      <c r="O920" s="23"/>
      <c r="P920" s="19">
        <f t="shared" si="221"/>
        <v>0</v>
      </c>
      <c r="R920" s="5"/>
    </row>
    <row r="921" spans="1:18" s="2" customFormat="1" ht="15" hidden="1" customHeight="1" x14ac:dyDescent="0.2">
      <c r="A921" s="204"/>
      <c r="B921" s="32"/>
      <c r="C921" s="27" t="s">
        <v>19</v>
      </c>
      <c r="D921" s="135">
        <f t="shared" si="215"/>
        <v>0</v>
      </c>
      <c r="E921" s="135"/>
      <c r="F921" s="135"/>
      <c r="G921" s="23" t="e">
        <f t="shared" ref="G921:G932" si="222">F921/E921*100</f>
        <v>#DIV/0!</v>
      </c>
      <c r="H921" s="135"/>
      <c r="I921" s="135">
        <f t="shared" si="206"/>
        <v>0</v>
      </c>
      <c r="J921" s="135">
        <f t="shared" si="217"/>
        <v>0</v>
      </c>
      <c r="K921" s="23" t="e">
        <f t="shared" si="218"/>
        <v>#DIV/0!</v>
      </c>
      <c r="L921" s="135"/>
      <c r="M921" s="135"/>
      <c r="N921" s="135"/>
      <c r="O921" s="23" t="e">
        <f t="shared" si="220"/>
        <v>#DIV/0!</v>
      </c>
      <c r="P921" s="19">
        <f t="shared" si="221"/>
        <v>0</v>
      </c>
      <c r="R921" s="5"/>
    </row>
    <row r="922" spans="1:18" s="2" customFormat="1" ht="12" hidden="1" customHeight="1" x14ac:dyDescent="0.2">
      <c r="A922" s="204"/>
      <c r="B922" s="48"/>
      <c r="C922" s="122" t="s">
        <v>18</v>
      </c>
      <c r="D922" s="140">
        <f t="shared" si="215"/>
        <v>0</v>
      </c>
      <c r="E922" s="140"/>
      <c r="F922" s="140"/>
      <c r="G922" s="50" t="e">
        <f t="shared" si="222"/>
        <v>#DIV/0!</v>
      </c>
      <c r="H922" s="140"/>
      <c r="I922" s="140">
        <f t="shared" ref="I922:I985" si="223">E922-M922</f>
        <v>0</v>
      </c>
      <c r="J922" s="140">
        <f t="shared" si="217"/>
        <v>0</v>
      </c>
      <c r="K922" s="50" t="e">
        <f t="shared" si="218"/>
        <v>#DIV/0!</v>
      </c>
      <c r="L922" s="140"/>
      <c r="M922" s="140"/>
      <c r="N922" s="140"/>
      <c r="O922" s="50" t="e">
        <f t="shared" si="220"/>
        <v>#DIV/0!</v>
      </c>
      <c r="P922" s="34">
        <f t="shared" si="221"/>
        <v>0</v>
      </c>
      <c r="R922" s="5"/>
    </row>
    <row r="923" spans="1:18" s="2" customFormat="1" ht="15" hidden="1" customHeight="1" x14ac:dyDescent="0.2">
      <c r="A923" s="204"/>
      <c r="B923" s="32"/>
      <c r="C923" s="22" t="s">
        <v>16</v>
      </c>
      <c r="D923" s="135">
        <f t="shared" si="215"/>
        <v>0</v>
      </c>
      <c r="E923" s="135"/>
      <c r="F923" s="135"/>
      <c r="G923" s="23" t="e">
        <f t="shared" si="222"/>
        <v>#DIV/0!</v>
      </c>
      <c r="H923" s="135"/>
      <c r="I923" s="135">
        <f t="shared" si="223"/>
        <v>0</v>
      </c>
      <c r="J923" s="135">
        <f t="shared" si="217"/>
        <v>0</v>
      </c>
      <c r="K923" s="23" t="e">
        <f t="shared" ref="K923:K932" si="224">J923/I923*100</f>
        <v>#DIV/0!</v>
      </c>
      <c r="L923" s="135"/>
      <c r="M923" s="135"/>
      <c r="N923" s="135"/>
      <c r="O923" s="23" t="e">
        <f t="shared" ref="O923:O930" si="225">N923/M923*100</f>
        <v>#DIV/0!</v>
      </c>
      <c r="P923" s="19">
        <f t="shared" si="221"/>
        <v>0</v>
      </c>
      <c r="R923" s="5"/>
    </row>
    <row r="924" spans="1:18" s="2" customFormat="1" ht="15" hidden="1" customHeight="1" x14ac:dyDescent="0.2">
      <c r="A924" s="204"/>
      <c r="B924" s="32"/>
      <c r="C924" s="22" t="s">
        <v>17</v>
      </c>
      <c r="D924" s="135">
        <f t="shared" si="215"/>
        <v>0</v>
      </c>
      <c r="E924" s="135"/>
      <c r="F924" s="135"/>
      <c r="G924" s="23" t="e">
        <f t="shared" si="222"/>
        <v>#DIV/0!</v>
      </c>
      <c r="H924" s="135"/>
      <c r="I924" s="135">
        <f t="shared" si="223"/>
        <v>0</v>
      </c>
      <c r="J924" s="135">
        <f t="shared" si="217"/>
        <v>0</v>
      </c>
      <c r="K924" s="23" t="e">
        <f t="shared" si="224"/>
        <v>#DIV/0!</v>
      </c>
      <c r="L924" s="135"/>
      <c r="M924" s="135"/>
      <c r="N924" s="135"/>
      <c r="O924" s="23" t="e">
        <f t="shared" si="225"/>
        <v>#DIV/0!</v>
      </c>
      <c r="P924" s="19">
        <f t="shared" si="221"/>
        <v>0</v>
      </c>
      <c r="R924" s="5"/>
    </row>
    <row r="925" spans="1:18" s="2" customFormat="1" ht="39" hidden="1" customHeight="1" x14ac:dyDescent="0.2">
      <c r="A925" s="204"/>
      <c r="B925" s="32"/>
      <c r="C925" s="24" t="s">
        <v>149</v>
      </c>
      <c r="D925" s="135">
        <f t="shared" si="215"/>
        <v>0</v>
      </c>
      <c r="E925" s="135"/>
      <c r="F925" s="135"/>
      <c r="G925" s="23" t="e">
        <f t="shared" si="222"/>
        <v>#DIV/0!</v>
      </c>
      <c r="H925" s="135"/>
      <c r="I925" s="135">
        <f t="shared" si="223"/>
        <v>0</v>
      </c>
      <c r="J925" s="135">
        <f t="shared" si="217"/>
        <v>0</v>
      </c>
      <c r="K925" s="23" t="e">
        <f t="shared" si="224"/>
        <v>#DIV/0!</v>
      </c>
      <c r="L925" s="135"/>
      <c r="M925" s="135"/>
      <c r="N925" s="135"/>
      <c r="O925" s="23" t="e">
        <f t="shared" si="225"/>
        <v>#DIV/0!</v>
      </c>
      <c r="P925" s="19">
        <f t="shared" si="221"/>
        <v>0</v>
      </c>
      <c r="R925" s="5"/>
    </row>
    <row r="926" spans="1:18" s="2" customFormat="1" ht="15" hidden="1" customHeight="1" x14ac:dyDescent="0.2">
      <c r="A926" s="204"/>
      <c r="B926" s="32"/>
      <c r="C926" s="25" t="s">
        <v>111</v>
      </c>
      <c r="D926" s="135">
        <f t="shared" si="215"/>
        <v>0</v>
      </c>
      <c r="E926" s="135">
        <f>SUM(E928)</f>
        <v>0</v>
      </c>
      <c r="F926" s="135">
        <f>SUM(F928)</f>
        <v>0</v>
      </c>
      <c r="G926" s="23" t="e">
        <f t="shared" si="222"/>
        <v>#DIV/0!</v>
      </c>
      <c r="H926" s="135">
        <f>SUM(H928)</f>
        <v>0</v>
      </c>
      <c r="I926" s="135">
        <f t="shared" si="223"/>
        <v>0</v>
      </c>
      <c r="J926" s="135">
        <f t="shared" si="217"/>
        <v>0</v>
      </c>
      <c r="K926" s="23" t="e">
        <f t="shared" si="224"/>
        <v>#DIV/0!</v>
      </c>
      <c r="L926" s="135">
        <f>SUM(L928)</f>
        <v>0</v>
      </c>
      <c r="M926" s="135">
        <f>SUM(M928)</f>
        <v>0</v>
      </c>
      <c r="N926" s="135">
        <f>SUM(N928)</f>
        <v>0</v>
      </c>
      <c r="O926" s="23" t="e">
        <f t="shared" si="225"/>
        <v>#DIV/0!</v>
      </c>
      <c r="P926" s="19">
        <f t="shared" si="221"/>
        <v>0</v>
      </c>
      <c r="R926" s="5"/>
    </row>
    <row r="927" spans="1:18" s="2" customFormat="1" hidden="1" x14ac:dyDescent="0.2">
      <c r="A927" s="204"/>
      <c r="B927" s="32"/>
      <c r="C927" s="26" t="s">
        <v>22</v>
      </c>
      <c r="D927" s="135">
        <f t="shared" si="215"/>
        <v>0</v>
      </c>
      <c r="E927" s="135"/>
      <c r="F927" s="135"/>
      <c r="G927" s="23" t="e">
        <f t="shared" si="222"/>
        <v>#DIV/0!</v>
      </c>
      <c r="H927" s="135"/>
      <c r="I927" s="135">
        <f t="shared" si="223"/>
        <v>0</v>
      </c>
      <c r="J927" s="135">
        <f t="shared" si="217"/>
        <v>0</v>
      </c>
      <c r="K927" s="23" t="e">
        <f t="shared" si="224"/>
        <v>#DIV/0!</v>
      </c>
      <c r="L927" s="135"/>
      <c r="M927" s="135"/>
      <c r="N927" s="135"/>
      <c r="O927" s="23" t="e">
        <f t="shared" si="225"/>
        <v>#DIV/0!</v>
      </c>
      <c r="P927" s="19">
        <f t="shared" si="221"/>
        <v>0</v>
      </c>
      <c r="R927" s="5"/>
    </row>
    <row r="928" spans="1:18" s="2" customFormat="1" ht="15" hidden="1" customHeight="1" x14ac:dyDescent="0.2">
      <c r="A928" s="204"/>
      <c r="B928" s="32"/>
      <c r="C928" s="22" t="s">
        <v>7</v>
      </c>
      <c r="D928" s="135">
        <f t="shared" si="215"/>
        <v>0</v>
      </c>
      <c r="E928" s="135"/>
      <c r="F928" s="135"/>
      <c r="G928" s="23" t="e">
        <f t="shared" si="222"/>
        <v>#DIV/0!</v>
      </c>
      <c r="H928" s="135"/>
      <c r="I928" s="135">
        <f t="shared" si="223"/>
        <v>0</v>
      </c>
      <c r="J928" s="135">
        <f t="shared" si="217"/>
        <v>0</v>
      </c>
      <c r="K928" s="23" t="e">
        <f t="shared" si="224"/>
        <v>#DIV/0!</v>
      </c>
      <c r="L928" s="135"/>
      <c r="M928" s="135"/>
      <c r="N928" s="135"/>
      <c r="O928" s="23" t="e">
        <f t="shared" si="225"/>
        <v>#DIV/0!</v>
      </c>
      <c r="P928" s="19">
        <f t="shared" si="221"/>
        <v>0</v>
      </c>
      <c r="R928" s="5"/>
    </row>
    <row r="929" spans="1:18" s="2" customFormat="1" hidden="1" x14ac:dyDescent="0.2">
      <c r="A929" s="204"/>
      <c r="B929" s="32"/>
      <c r="C929" s="27" t="s">
        <v>15</v>
      </c>
      <c r="D929" s="135">
        <f t="shared" si="215"/>
        <v>0</v>
      </c>
      <c r="E929" s="135"/>
      <c r="F929" s="135"/>
      <c r="G929" s="23" t="e">
        <f t="shared" si="222"/>
        <v>#DIV/0!</v>
      </c>
      <c r="H929" s="135"/>
      <c r="I929" s="135">
        <f t="shared" si="223"/>
        <v>0</v>
      </c>
      <c r="J929" s="135">
        <f t="shared" si="217"/>
        <v>0</v>
      </c>
      <c r="K929" s="23" t="e">
        <f t="shared" si="224"/>
        <v>#DIV/0!</v>
      </c>
      <c r="L929" s="135"/>
      <c r="M929" s="135"/>
      <c r="N929" s="135"/>
      <c r="O929" s="23" t="e">
        <f t="shared" si="225"/>
        <v>#DIV/0!</v>
      </c>
      <c r="P929" s="19">
        <f t="shared" si="221"/>
        <v>0</v>
      </c>
      <c r="R929" s="5"/>
    </row>
    <row r="930" spans="1:18" s="2" customFormat="1" ht="38.25" hidden="1" customHeight="1" x14ac:dyDescent="0.2">
      <c r="A930" s="204"/>
      <c r="B930" s="48"/>
      <c r="C930" s="53" t="s">
        <v>150</v>
      </c>
      <c r="D930" s="140">
        <f t="shared" si="215"/>
        <v>0</v>
      </c>
      <c r="E930" s="140"/>
      <c r="F930" s="140"/>
      <c r="G930" s="50" t="e">
        <f t="shared" si="222"/>
        <v>#DIV/0!</v>
      </c>
      <c r="H930" s="140"/>
      <c r="I930" s="140">
        <f t="shared" si="223"/>
        <v>0</v>
      </c>
      <c r="J930" s="135">
        <f t="shared" si="217"/>
        <v>0</v>
      </c>
      <c r="K930" s="50" t="e">
        <f t="shared" si="224"/>
        <v>#DIV/0!</v>
      </c>
      <c r="L930" s="140"/>
      <c r="M930" s="140"/>
      <c r="N930" s="140"/>
      <c r="O930" s="23" t="e">
        <f t="shared" si="225"/>
        <v>#DIV/0!</v>
      </c>
      <c r="P930" s="34">
        <f t="shared" si="221"/>
        <v>0</v>
      </c>
      <c r="R930" s="5"/>
    </row>
    <row r="931" spans="1:18" s="2" customFormat="1" ht="16.5" customHeight="1" x14ac:dyDescent="0.2">
      <c r="A931" s="204"/>
      <c r="B931" s="85">
        <v>75814</v>
      </c>
      <c r="C931" s="88" t="s">
        <v>144</v>
      </c>
      <c r="D931" s="135"/>
      <c r="E931" s="139">
        <f>SUM(E932,E941)</f>
        <v>60</v>
      </c>
      <c r="F931" s="135">
        <f>SUM(F932,F941)</f>
        <v>37.700000000000003</v>
      </c>
      <c r="G931" s="23">
        <f t="shared" si="222"/>
        <v>62.833333333333343</v>
      </c>
      <c r="H931" s="139"/>
      <c r="I931" s="135">
        <f t="shared" si="223"/>
        <v>60</v>
      </c>
      <c r="J931" s="135">
        <f t="shared" si="217"/>
        <v>37.700000000000003</v>
      </c>
      <c r="K931" s="54">
        <f t="shared" si="224"/>
        <v>62.833333333333343</v>
      </c>
      <c r="L931" s="139"/>
      <c r="M931" s="139"/>
      <c r="N931" s="139"/>
      <c r="O931" s="23"/>
      <c r="P931" s="58">
        <f>E931-D931</f>
        <v>60</v>
      </c>
      <c r="R931" s="5"/>
    </row>
    <row r="932" spans="1:18" s="2" customFormat="1" ht="16.5" customHeight="1" x14ac:dyDescent="0.2">
      <c r="A932" s="204"/>
      <c r="B932" s="32"/>
      <c r="C932" s="41" t="s">
        <v>110</v>
      </c>
      <c r="D932" s="135"/>
      <c r="E932" s="135">
        <f>SUM(E934,E938,E939,E940)</f>
        <v>60</v>
      </c>
      <c r="F932" s="135">
        <f>SUM(F934,F938,F939,F940)</f>
        <v>37.700000000000003</v>
      </c>
      <c r="G932" s="23">
        <f t="shared" si="222"/>
        <v>62.833333333333343</v>
      </c>
      <c r="H932" s="135"/>
      <c r="I932" s="135">
        <f t="shared" si="223"/>
        <v>60</v>
      </c>
      <c r="J932" s="135">
        <f t="shared" si="217"/>
        <v>37.700000000000003</v>
      </c>
      <c r="K932" s="23">
        <f t="shared" si="224"/>
        <v>62.833333333333343</v>
      </c>
      <c r="L932" s="135"/>
      <c r="M932" s="135"/>
      <c r="N932" s="135"/>
      <c r="O932" s="23"/>
      <c r="P932" s="19">
        <f>E932-D932</f>
        <v>60</v>
      </c>
      <c r="R932" s="5"/>
    </row>
    <row r="933" spans="1:18" s="2" customFormat="1" x14ac:dyDescent="0.2">
      <c r="A933" s="204"/>
      <c r="B933" s="32"/>
      <c r="C933" s="27" t="s">
        <v>22</v>
      </c>
      <c r="D933" s="135"/>
      <c r="E933" s="135"/>
      <c r="F933" s="135"/>
      <c r="G933" s="23"/>
      <c r="H933" s="135"/>
      <c r="I933" s="135"/>
      <c r="J933" s="135"/>
      <c r="K933" s="23"/>
      <c r="L933" s="135"/>
      <c r="M933" s="135"/>
      <c r="N933" s="135"/>
      <c r="O933" s="23"/>
      <c r="P933" s="19">
        <f t="shared" si="199"/>
        <v>0</v>
      </c>
      <c r="R933" s="5"/>
    </row>
    <row r="934" spans="1:18" s="2" customFormat="1" ht="12" customHeight="1" x14ac:dyDescent="0.2">
      <c r="A934" s="204"/>
      <c r="B934" s="32"/>
      <c r="C934" s="22" t="s">
        <v>14</v>
      </c>
      <c r="D934" s="135"/>
      <c r="E934" s="135">
        <f>SUM(E936:E937)</f>
        <v>60</v>
      </c>
      <c r="F934" s="135">
        <f>SUM(F936:F937)</f>
        <v>37.700000000000003</v>
      </c>
      <c r="G934" s="23">
        <f t="shared" si="212"/>
        <v>62.833333333333343</v>
      </c>
      <c r="H934" s="135"/>
      <c r="I934" s="135">
        <f t="shared" si="223"/>
        <v>60</v>
      </c>
      <c r="J934" s="135">
        <f t="shared" si="217"/>
        <v>37.700000000000003</v>
      </c>
      <c r="K934" s="23">
        <f t="shared" si="200"/>
        <v>62.833333333333343</v>
      </c>
      <c r="L934" s="135"/>
      <c r="M934" s="135"/>
      <c r="N934" s="135"/>
      <c r="O934" s="23"/>
      <c r="P934" s="19">
        <f t="shared" si="199"/>
        <v>60</v>
      </c>
      <c r="R934" s="5"/>
    </row>
    <row r="935" spans="1:18" s="2" customFormat="1" ht="9" customHeight="1" x14ac:dyDescent="0.2">
      <c r="A935" s="204"/>
      <c r="B935" s="32"/>
      <c r="C935" s="27" t="s">
        <v>15</v>
      </c>
      <c r="D935" s="135"/>
      <c r="E935" s="135"/>
      <c r="F935" s="135"/>
      <c r="G935" s="23"/>
      <c r="H935" s="135"/>
      <c r="I935" s="135"/>
      <c r="J935" s="135"/>
      <c r="K935" s="23"/>
      <c r="L935" s="135"/>
      <c r="M935" s="135"/>
      <c r="N935" s="135"/>
      <c r="O935" s="23"/>
      <c r="P935" s="19">
        <f t="shared" si="199"/>
        <v>0</v>
      </c>
      <c r="R935" s="5"/>
    </row>
    <row r="936" spans="1:18" s="2" customFormat="1" ht="15" hidden="1" customHeight="1" x14ac:dyDescent="0.2">
      <c r="A936" s="204"/>
      <c r="B936" s="32"/>
      <c r="C936" s="27" t="s">
        <v>19</v>
      </c>
      <c r="D936" s="135"/>
      <c r="E936" s="135"/>
      <c r="F936" s="135"/>
      <c r="G936" s="23" t="e">
        <f t="shared" si="212"/>
        <v>#DIV/0!</v>
      </c>
      <c r="H936" s="135"/>
      <c r="I936" s="135">
        <f t="shared" si="223"/>
        <v>0</v>
      </c>
      <c r="J936" s="135">
        <f t="shared" si="217"/>
        <v>0</v>
      </c>
      <c r="K936" s="23" t="e">
        <f t="shared" si="200"/>
        <v>#DIV/0!</v>
      </c>
      <c r="L936" s="135"/>
      <c r="M936" s="135"/>
      <c r="N936" s="135"/>
      <c r="O936" s="23"/>
      <c r="P936" s="19">
        <f t="shared" si="199"/>
        <v>0</v>
      </c>
      <c r="R936" s="5"/>
    </row>
    <row r="937" spans="1:18" s="2" customFormat="1" ht="12" customHeight="1" x14ac:dyDescent="0.2">
      <c r="A937" s="236"/>
      <c r="B937" s="36"/>
      <c r="C937" s="188" t="s">
        <v>18</v>
      </c>
      <c r="D937" s="136"/>
      <c r="E937" s="136">
        <v>60</v>
      </c>
      <c r="F937" s="136">
        <v>37.700000000000003</v>
      </c>
      <c r="G937" s="38">
        <f t="shared" si="212"/>
        <v>62.833333333333343</v>
      </c>
      <c r="H937" s="136"/>
      <c r="I937" s="136">
        <f t="shared" si="223"/>
        <v>60</v>
      </c>
      <c r="J937" s="136">
        <f t="shared" si="217"/>
        <v>37.700000000000003</v>
      </c>
      <c r="K937" s="38">
        <f t="shared" si="200"/>
        <v>62.833333333333343</v>
      </c>
      <c r="L937" s="136"/>
      <c r="M937" s="136"/>
      <c r="N937" s="136"/>
      <c r="O937" s="38"/>
      <c r="P937" s="34">
        <f t="shared" si="199"/>
        <v>60</v>
      </c>
      <c r="R937" s="5"/>
    </row>
    <row r="938" spans="1:18" s="2" customFormat="1" ht="15" hidden="1" customHeight="1" x14ac:dyDescent="0.2">
      <c r="A938" s="204"/>
      <c r="B938" s="32"/>
      <c r="C938" s="22" t="s">
        <v>16</v>
      </c>
      <c r="D938" s="135">
        <f t="shared" ref="D938:D1001" si="226">H938+L938</f>
        <v>0</v>
      </c>
      <c r="E938" s="135"/>
      <c r="F938" s="135"/>
      <c r="G938" s="23" t="e">
        <f t="shared" si="212"/>
        <v>#DIV/0!</v>
      </c>
      <c r="H938" s="135"/>
      <c r="I938" s="135">
        <f t="shared" si="223"/>
        <v>0</v>
      </c>
      <c r="J938" s="135">
        <f t="shared" si="217"/>
        <v>0</v>
      </c>
      <c r="K938" s="23" t="e">
        <f t="shared" si="200"/>
        <v>#DIV/0!</v>
      </c>
      <c r="L938" s="135"/>
      <c r="M938" s="135"/>
      <c r="N938" s="135"/>
      <c r="O938" s="23"/>
      <c r="P938" s="19">
        <f t="shared" si="199"/>
        <v>0</v>
      </c>
      <c r="R938" s="5"/>
    </row>
    <row r="939" spans="1:18" s="2" customFormat="1" ht="15" hidden="1" customHeight="1" x14ac:dyDescent="0.2">
      <c r="A939" s="204"/>
      <c r="B939" s="32"/>
      <c r="C939" s="22" t="s">
        <v>17</v>
      </c>
      <c r="D939" s="135">
        <f t="shared" si="226"/>
        <v>0</v>
      </c>
      <c r="E939" s="135"/>
      <c r="F939" s="135"/>
      <c r="G939" s="23" t="e">
        <f t="shared" si="212"/>
        <v>#DIV/0!</v>
      </c>
      <c r="H939" s="135"/>
      <c r="I939" s="135">
        <f t="shared" si="223"/>
        <v>0</v>
      </c>
      <c r="J939" s="135">
        <f t="shared" si="217"/>
        <v>0</v>
      </c>
      <c r="K939" s="23" t="e">
        <f t="shared" si="200"/>
        <v>#DIV/0!</v>
      </c>
      <c r="L939" s="135"/>
      <c r="M939" s="135"/>
      <c r="N939" s="135"/>
      <c r="O939" s="23"/>
      <c r="P939" s="19">
        <f t="shared" ref="P939:P1002" si="227">E939-D939</f>
        <v>0</v>
      </c>
      <c r="R939" s="5"/>
    </row>
    <row r="940" spans="1:18" s="2" customFormat="1" ht="39" hidden="1" customHeight="1" x14ac:dyDescent="0.2">
      <c r="A940" s="204"/>
      <c r="B940" s="32"/>
      <c r="C940" s="24" t="s">
        <v>149</v>
      </c>
      <c r="D940" s="135">
        <f t="shared" si="226"/>
        <v>0</v>
      </c>
      <c r="E940" s="135"/>
      <c r="F940" s="135"/>
      <c r="G940" s="23" t="e">
        <f t="shared" si="212"/>
        <v>#DIV/0!</v>
      </c>
      <c r="H940" s="135"/>
      <c r="I940" s="135">
        <f t="shared" si="223"/>
        <v>0</v>
      </c>
      <c r="J940" s="135">
        <f t="shared" si="217"/>
        <v>0</v>
      </c>
      <c r="K940" s="23" t="e">
        <f t="shared" ref="K940:K1002" si="228">J940/I940*100</f>
        <v>#DIV/0!</v>
      </c>
      <c r="L940" s="135"/>
      <c r="M940" s="135"/>
      <c r="N940" s="135"/>
      <c r="O940" s="23"/>
      <c r="P940" s="19">
        <f t="shared" si="227"/>
        <v>0</v>
      </c>
      <c r="R940" s="5"/>
    </row>
    <row r="941" spans="1:18" s="2" customFormat="1" ht="15" hidden="1" customHeight="1" x14ac:dyDescent="0.2">
      <c r="A941" s="204"/>
      <c r="B941" s="32"/>
      <c r="C941" s="25" t="s">
        <v>111</v>
      </c>
      <c r="D941" s="135">
        <f t="shared" si="226"/>
        <v>0</v>
      </c>
      <c r="E941" s="135">
        <f>SUM(E943)</f>
        <v>0</v>
      </c>
      <c r="F941" s="135">
        <f>SUM(F943)</f>
        <v>0</v>
      </c>
      <c r="G941" s="23" t="e">
        <f t="shared" si="212"/>
        <v>#DIV/0!</v>
      </c>
      <c r="H941" s="135">
        <f>SUM(H943)</f>
        <v>0</v>
      </c>
      <c r="I941" s="135">
        <f t="shared" si="223"/>
        <v>0</v>
      </c>
      <c r="J941" s="135">
        <f t="shared" si="217"/>
        <v>0</v>
      </c>
      <c r="K941" s="23" t="e">
        <f t="shared" si="228"/>
        <v>#DIV/0!</v>
      </c>
      <c r="L941" s="135">
        <f>SUM(L943)</f>
        <v>0</v>
      </c>
      <c r="M941" s="135">
        <f>SUM(M943)</f>
        <v>0</v>
      </c>
      <c r="N941" s="135">
        <f>SUM(N943)</f>
        <v>0</v>
      </c>
      <c r="O941" s="23"/>
      <c r="P941" s="19">
        <f t="shared" si="227"/>
        <v>0</v>
      </c>
      <c r="R941" s="5"/>
    </row>
    <row r="942" spans="1:18" s="2" customFormat="1" hidden="1" x14ac:dyDescent="0.2">
      <c r="A942" s="204"/>
      <c r="B942" s="32"/>
      <c r="C942" s="26" t="s">
        <v>22</v>
      </c>
      <c r="D942" s="135">
        <f t="shared" si="226"/>
        <v>0</v>
      </c>
      <c r="E942" s="135"/>
      <c r="F942" s="135"/>
      <c r="G942" s="23" t="e">
        <f t="shared" si="212"/>
        <v>#DIV/0!</v>
      </c>
      <c r="H942" s="135"/>
      <c r="I942" s="135">
        <f t="shared" si="223"/>
        <v>0</v>
      </c>
      <c r="J942" s="135">
        <f t="shared" si="217"/>
        <v>0</v>
      </c>
      <c r="K942" s="23" t="e">
        <f t="shared" si="228"/>
        <v>#DIV/0!</v>
      </c>
      <c r="L942" s="135"/>
      <c r="M942" s="135"/>
      <c r="N942" s="135"/>
      <c r="O942" s="23"/>
      <c r="P942" s="19">
        <f t="shared" si="227"/>
        <v>0</v>
      </c>
      <c r="R942" s="5"/>
    </row>
    <row r="943" spans="1:18" s="2" customFormat="1" ht="15" hidden="1" customHeight="1" x14ac:dyDescent="0.2">
      <c r="A943" s="204"/>
      <c r="B943" s="32"/>
      <c r="C943" s="22" t="s">
        <v>7</v>
      </c>
      <c r="D943" s="135">
        <f t="shared" si="226"/>
        <v>0</v>
      </c>
      <c r="E943" s="135"/>
      <c r="F943" s="135"/>
      <c r="G943" s="23" t="e">
        <f t="shared" si="212"/>
        <v>#DIV/0!</v>
      </c>
      <c r="H943" s="135"/>
      <c r="I943" s="135">
        <f t="shared" si="223"/>
        <v>0</v>
      </c>
      <c r="J943" s="135">
        <f t="shared" si="217"/>
        <v>0</v>
      </c>
      <c r="K943" s="23" t="e">
        <f t="shared" si="228"/>
        <v>#DIV/0!</v>
      </c>
      <c r="L943" s="135"/>
      <c r="M943" s="135"/>
      <c r="N943" s="135"/>
      <c r="O943" s="23"/>
      <c r="P943" s="19">
        <f t="shared" si="227"/>
        <v>0</v>
      </c>
      <c r="R943" s="5"/>
    </row>
    <row r="944" spans="1:18" s="2" customFormat="1" hidden="1" x14ac:dyDescent="0.2">
      <c r="A944" s="204"/>
      <c r="B944" s="32"/>
      <c r="C944" s="27" t="s">
        <v>15</v>
      </c>
      <c r="D944" s="135">
        <f t="shared" si="226"/>
        <v>0</v>
      </c>
      <c r="E944" s="135"/>
      <c r="F944" s="135"/>
      <c r="G944" s="23" t="e">
        <f t="shared" si="212"/>
        <v>#DIV/0!</v>
      </c>
      <c r="H944" s="135"/>
      <c r="I944" s="135">
        <f t="shared" si="223"/>
        <v>0</v>
      </c>
      <c r="J944" s="135">
        <f t="shared" si="217"/>
        <v>0</v>
      </c>
      <c r="K944" s="23" t="e">
        <f t="shared" si="228"/>
        <v>#DIV/0!</v>
      </c>
      <c r="L944" s="135"/>
      <c r="M944" s="135"/>
      <c r="N944" s="135"/>
      <c r="O944" s="23"/>
      <c r="P944" s="19">
        <f t="shared" si="227"/>
        <v>0</v>
      </c>
      <c r="R944" s="5"/>
    </row>
    <row r="945" spans="1:18" s="2" customFormat="1" ht="38.25" hidden="1" customHeight="1" x14ac:dyDescent="0.2">
      <c r="A945" s="204"/>
      <c r="B945" s="48"/>
      <c r="C945" s="53" t="s">
        <v>150</v>
      </c>
      <c r="D945" s="140">
        <f t="shared" si="226"/>
        <v>0</v>
      </c>
      <c r="E945" s="140"/>
      <c r="F945" s="140"/>
      <c r="G945" s="50" t="e">
        <f t="shared" si="212"/>
        <v>#DIV/0!</v>
      </c>
      <c r="H945" s="140"/>
      <c r="I945" s="140">
        <f t="shared" si="223"/>
        <v>0</v>
      </c>
      <c r="J945" s="135">
        <f t="shared" si="217"/>
        <v>0</v>
      </c>
      <c r="K945" s="50" t="e">
        <f t="shared" si="228"/>
        <v>#DIV/0!</v>
      </c>
      <c r="L945" s="140"/>
      <c r="M945" s="140"/>
      <c r="N945" s="140"/>
      <c r="O945" s="50"/>
      <c r="P945" s="34">
        <f t="shared" si="227"/>
        <v>0</v>
      </c>
      <c r="R945" s="5"/>
    </row>
    <row r="946" spans="1:18" s="62" customFormat="1" ht="15.75" customHeight="1" x14ac:dyDescent="0.2">
      <c r="A946" s="42"/>
      <c r="B946" s="32">
        <v>75818</v>
      </c>
      <c r="C946" s="25" t="s">
        <v>73</v>
      </c>
      <c r="D946" s="135">
        <f>SUM(D947)</f>
        <v>43070270</v>
      </c>
      <c r="E946" s="135">
        <f>SUM(E947,E956)</f>
        <v>8160125</v>
      </c>
      <c r="F946" s="135"/>
      <c r="G946" s="23">
        <f t="shared" si="212"/>
        <v>0</v>
      </c>
      <c r="H946" s="138"/>
      <c r="I946" s="135"/>
      <c r="J946" s="135"/>
      <c r="K946" s="23"/>
      <c r="L946" s="138"/>
      <c r="M946" s="138"/>
      <c r="N946" s="138"/>
      <c r="O946" s="95"/>
      <c r="P946" s="61">
        <f t="shared" si="227"/>
        <v>-34910145</v>
      </c>
      <c r="R946" s="5"/>
    </row>
    <row r="947" spans="1:18" s="62" customFormat="1" ht="14.25" customHeight="1" x14ac:dyDescent="0.2">
      <c r="A947" s="42"/>
      <c r="B947" s="32"/>
      <c r="C947" s="41" t="s">
        <v>110</v>
      </c>
      <c r="D947" s="135">
        <f>SUM(D949)</f>
        <v>43070270</v>
      </c>
      <c r="E947" s="135">
        <f>SUM(E949,E953,E954,E955)</f>
        <v>8160125</v>
      </c>
      <c r="F947" s="135"/>
      <c r="G947" s="23">
        <f t="shared" si="212"/>
        <v>0</v>
      </c>
      <c r="H947" s="138"/>
      <c r="I947" s="135"/>
      <c r="J947" s="135"/>
      <c r="K947" s="23"/>
      <c r="L947" s="138"/>
      <c r="M947" s="138"/>
      <c r="N947" s="138"/>
      <c r="O947" s="95"/>
      <c r="P947" s="61">
        <f t="shared" si="227"/>
        <v>-34910145</v>
      </c>
      <c r="R947" s="5"/>
    </row>
    <row r="948" spans="1:18" s="62" customFormat="1" x14ac:dyDescent="0.2">
      <c r="A948" s="42"/>
      <c r="B948" s="32"/>
      <c r="C948" s="27" t="s">
        <v>22</v>
      </c>
      <c r="D948" s="135"/>
      <c r="E948" s="138"/>
      <c r="F948" s="135"/>
      <c r="G948" s="23"/>
      <c r="H948" s="138"/>
      <c r="I948" s="135"/>
      <c r="J948" s="135"/>
      <c r="K948" s="23"/>
      <c r="L948" s="138"/>
      <c r="M948" s="138"/>
      <c r="N948" s="138"/>
      <c r="O948" s="95"/>
      <c r="P948" s="61">
        <f t="shared" si="227"/>
        <v>0</v>
      </c>
      <c r="R948" s="5"/>
    </row>
    <row r="949" spans="1:18" s="62" customFormat="1" x14ac:dyDescent="0.2">
      <c r="A949" s="42"/>
      <c r="B949" s="32"/>
      <c r="C949" s="22" t="s">
        <v>14</v>
      </c>
      <c r="D949" s="135">
        <f>SUM(D952)</f>
        <v>43070270</v>
      </c>
      <c r="E949" s="135">
        <f>SUM(E951:E952)</f>
        <v>8160125</v>
      </c>
      <c r="F949" s="135"/>
      <c r="G949" s="23">
        <f t="shared" si="212"/>
        <v>0</v>
      </c>
      <c r="H949" s="138"/>
      <c r="I949" s="135"/>
      <c r="J949" s="135"/>
      <c r="K949" s="23"/>
      <c r="L949" s="138"/>
      <c r="M949" s="138"/>
      <c r="N949" s="138"/>
      <c r="O949" s="95"/>
      <c r="P949" s="61">
        <f t="shared" si="227"/>
        <v>-34910145</v>
      </c>
      <c r="R949" s="5"/>
    </row>
    <row r="950" spans="1:18" s="62" customFormat="1" ht="12.75" customHeight="1" x14ac:dyDescent="0.2">
      <c r="A950" s="42"/>
      <c r="B950" s="32"/>
      <c r="C950" s="27" t="s">
        <v>15</v>
      </c>
      <c r="D950" s="135"/>
      <c r="E950" s="138"/>
      <c r="F950" s="135"/>
      <c r="G950" s="23"/>
      <c r="H950" s="138"/>
      <c r="I950" s="135"/>
      <c r="J950" s="135"/>
      <c r="K950" s="23"/>
      <c r="L950" s="138"/>
      <c r="M950" s="138"/>
      <c r="N950" s="138"/>
      <c r="O950" s="95"/>
      <c r="P950" s="61">
        <f t="shared" si="227"/>
        <v>0</v>
      </c>
      <c r="R950" s="5"/>
    </row>
    <row r="951" spans="1:18" s="62" customFormat="1" ht="3" hidden="1" customHeight="1" x14ac:dyDescent="0.2">
      <c r="A951" s="42"/>
      <c r="B951" s="32"/>
      <c r="C951" s="27" t="s">
        <v>19</v>
      </c>
      <c r="D951" s="135">
        <f t="shared" si="226"/>
        <v>0</v>
      </c>
      <c r="E951" s="138"/>
      <c r="F951" s="135"/>
      <c r="G951" s="23" t="e">
        <f t="shared" si="212"/>
        <v>#DIV/0!</v>
      </c>
      <c r="H951" s="138"/>
      <c r="I951" s="135"/>
      <c r="J951" s="135"/>
      <c r="K951" s="23"/>
      <c r="L951" s="138"/>
      <c r="M951" s="138"/>
      <c r="N951" s="138"/>
      <c r="O951" s="95"/>
      <c r="P951" s="61">
        <f t="shared" si="227"/>
        <v>0</v>
      </c>
      <c r="R951" s="5"/>
    </row>
    <row r="952" spans="1:18" s="62" customFormat="1" ht="13.5" customHeight="1" x14ac:dyDescent="0.2">
      <c r="A952" s="42"/>
      <c r="B952" s="48"/>
      <c r="C952" s="122" t="s">
        <v>18</v>
      </c>
      <c r="D952" s="140">
        <v>43070270</v>
      </c>
      <c r="E952" s="140">
        <v>8160125</v>
      </c>
      <c r="F952" s="140"/>
      <c r="G952" s="50">
        <f t="shared" si="212"/>
        <v>0</v>
      </c>
      <c r="H952" s="142"/>
      <c r="I952" s="140"/>
      <c r="J952" s="140"/>
      <c r="K952" s="50"/>
      <c r="L952" s="142"/>
      <c r="M952" s="142"/>
      <c r="N952" s="142"/>
      <c r="O952" s="89"/>
      <c r="P952" s="61">
        <f t="shared" si="227"/>
        <v>-34910145</v>
      </c>
      <c r="R952" s="5"/>
    </row>
    <row r="953" spans="1:18" s="62" customFormat="1" hidden="1" x14ac:dyDescent="0.2">
      <c r="A953" s="42"/>
      <c r="B953" s="32"/>
      <c r="C953" s="22" t="s">
        <v>16</v>
      </c>
      <c r="D953" s="135">
        <f t="shared" si="226"/>
        <v>0</v>
      </c>
      <c r="E953" s="138"/>
      <c r="F953" s="135"/>
      <c r="G953" s="23" t="e">
        <f t="shared" si="212"/>
        <v>#DIV/0!</v>
      </c>
      <c r="H953" s="138"/>
      <c r="I953" s="135">
        <f t="shared" si="223"/>
        <v>0</v>
      </c>
      <c r="J953" s="135">
        <f t="shared" ref="J953:J975" si="229">F953-N953</f>
        <v>0</v>
      </c>
      <c r="K953" s="23"/>
      <c r="L953" s="138"/>
      <c r="M953" s="138"/>
      <c r="N953" s="138"/>
      <c r="O953" s="95"/>
      <c r="P953" s="61">
        <f t="shared" si="227"/>
        <v>0</v>
      </c>
      <c r="R953" s="5"/>
    </row>
    <row r="954" spans="1:18" s="62" customFormat="1" hidden="1" x14ac:dyDescent="0.2">
      <c r="A954" s="42"/>
      <c r="B954" s="32"/>
      <c r="C954" s="22" t="s">
        <v>17</v>
      </c>
      <c r="D954" s="135">
        <f t="shared" si="226"/>
        <v>0</v>
      </c>
      <c r="E954" s="138"/>
      <c r="F954" s="135"/>
      <c r="G954" s="23" t="e">
        <f t="shared" si="212"/>
        <v>#DIV/0!</v>
      </c>
      <c r="H954" s="138"/>
      <c r="I954" s="135">
        <f t="shared" si="223"/>
        <v>0</v>
      </c>
      <c r="J954" s="135">
        <f t="shared" si="229"/>
        <v>0</v>
      </c>
      <c r="K954" s="23"/>
      <c r="L954" s="138"/>
      <c r="M954" s="138"/>
      <c r="N954" s="138"/>
      <c r="O954" s="95"/>
      <c r="P954" s="61">
        <f t="shared" si="227"/>
        <v>0</v>
      </c>
      <c r="R954" s="5"/>
    </row>
    <row r="955" spans="1:18" s="62" customFormat="1" ht="38.25" hidden="1" x14ac:dyDescent="0.2">
      <c r="A955" s="42"/>
      <c r="B955" s="32"/>
      <c r="C955" s="24" t="s">
        <v>149</v>
      </c>
      <c r="D955" s="135">
        <f t="shared" si="226"/>
        <v>0</v>
      </c>
      <c r="E955" s="138"/>
      <c r="F955" s="135"/>
      <c r="G955" s="23" t="e">
        <f t="shared" si="212"/>
        <v>#DIV/0!</v>
      </c>
      <c r="H955" s="138"/>
      <c r="I955" s="135">
        <f t="shared" si="223"/>
        <v>0</v>
      </c>
      <c r="J955" s="135">
        <f t="shared" si="229"/>
        <v>0</v>
      </c>
      <c r="K955" s="23"/>
      <c r="L955" s="138"/>
      <c r="M955" s="138"/>
      <c r="N955" s="138"/>
      <c r="O955" s="95"/>
      <c r="P955" s="61">
        <f t="shared" si="227"/>
        <v>0</v>
      </c>
      <c r="R955" s="5"/>
    </row>
    <row r="956" spans="1:18" s="62" customFormat="1" hidden="1" x14ac:dyDescent="0.2">
      <c r="A956" s="42"/>
      <c r="B956" s="32"/>
      <c r="C956" s="25" t="s">
        <v>111</v>
      </c>
      <c r="D956" s="135">
        <f t="shared" si="226"/>
        <v>0</v>
      </c>
      <c r="E956" s="135">
        <f>SUM(E958)</f>
        <v>0</v>
      </c>
      <c r="F956" s="135"/>
      <c r="G956" s="23" t="e">
        <f t="shared" si="212"/>
        <v>#DIV/0!</v>
      </c>
      <c r="H956" s="138"/>
      <c r="I956" s="135">
        <f t="shared" si="223"/>
        <v>0</v>
      </c>
      <c r="J956" s="135">
        <f t="shared" si="229"/>
        <v>0</v>
      </c>
      <c r="K956" s="23"/>
      <c r="L956" s="138"/>
      <c r="M956" s="138"/>
      <c r="N956" s="138"/>
      <c r="O956" s="95"/>
      <c r="P956" s="61">
        <f t="shared" si="227"/>
        <v>0</v>
      </c>
      <c r="R956" s="5"/>
    </row>
    <row r="957" spans="1:18" s="62" customFormat="1" hidden="1" x14ac:dyDescent="0.2">
      <c r="A957" s="42"/>
      <c r="B957" s="32"/>
      <c r="C957" s="26" t="s">
        <v>22</v>
      </c>
      <c r="D957" s="135">
        <f t="shared" si="226"/>
        <v>0</v>
      </c>
      <c r="E957" s="138"/>
      <c r="F957" s="135"/>
      <c r="G957" s="23"/>
      <c r="H957" s="138"/>
      <c r="I957" s="135">
        <f t="shared" si="223"/>
        <v>0</v>
      </c>
      <c r="J957" s="135">
        <f t="shared" si="229"/>
        <v>0</v>
      </c>
      <c r="K957" s="23"/>
      <c r="L957" s="138"/>
      <c r="M957" s="138"/>
      <c r="N957" s="138"/>
      <c r="O957" s="95"/>
      <c r="P957" s="61">
        <f t="shared" si="227"/>
        <v>0</v>
      </c>
      <c r="R957" s="5"/>
    </row>
    <row r="958" spans="1:18" s="62" customFormat="1" hidden="1" x14ac:dyDescent="0.2">
      <c r="A958" s="42"/>
      <c r="B958" s="48"/>
      <c r="C958" s="49" t="s">
        <v>7</v>
      </c>
      <c r="D958" s="140">
        <f t="shared" si="226"/>
        <v>0</v>
      </c>
      <c r="E958" s="140"/>
      <c r="F958" s="140"/>
      <c r="G958" s="50" t="e">
        <f t="shared" si="212"/>
        <v>#DIV/0!</v>
      </c>
      <c r="H958" s="142"/>
      <c r="I958" s="140">
        <f t="shared" si="223"/>
        <v>0</v>
      </c>
      <c r="J958" s="140">
        <f t="shared" si="229"/>
        <v>0</v>
      </c>
      <c r="K958" s="50"/>
      <c r="L958" s="142"/>
      <c r="M958" s="142"/>
      <c r="N958" s="142"/>
      <c r="O958" s="89"/>
      <c r="P958" s="63">
        <f t="shared" si="227"/>
        <v>0</v>
      </c>
      <c r="R958" s="5"/>
    </row>
    <row r="959" spans="1:18" s="62" customFormat="1" hidden="1" x14ac:dyDescent="0.2">
      <c r="A959" s="42"/>
      <c r="B959" s="32"/>
      <c r="C959" s="27" t="s">
        <v>15</v>
      </c>
      <c r="D959" s="135">
        <f t="shared" si="226"/>
        <v>0</v>
      </c>
      <c r="E959" s="138"/>
      <c r="F959" s="135"/>
      <c r="G959" s="23" t="e">
        <f t="shared" si="212"/>
        <v>#DIV/0!</v>
      </c>
      <c r="H959" s="138"/>
      <c r="I959" s="135">
        <f t="shared" si="223"/>
        <v>0</v>
      </c>
      <c r="J959" s="135">
        <f t="shared" si="229"/>
        <v>0</v>
      </c>
      <c r="K959" s="23" t="e">
        <f t="shared" si="228"/>
        <v>#DIV/0!</v>
      </c>
      <c r="L959" s="138"/>
      <c r="M959" s="138"/>
      <c r="N959" s="138"/>
      <c r="O959" s="95"/>
      <c r="P959" s="61">
        <f t="shared" si="227"/>
        <v>0</v>
      </c>
      <c r="R959" s="5"/>
    </row>
    <row r="960" spans="1:18" s="62" customFormat="1" ht="51" hidden="1" x14ac:dyDescent="0.2">
      <c r="A960" s="42"/>
      <c r="B960" s="32"/>
      <c r="C960" s="28" t="s">
        <v>150</v>
      </c>
      <c r="D960" s="135">
        <f t="shared" si="226"/>
        <v>0</v>
      </c>
      <c r="E960" s="138"/>
      <c r="F960" s="135"/>
      <c r="G960" s="23" t="e">
        <f t="shared" si="212"/>
        <v>#DIV/0!</v>
      </c>
      <c r="H960" s="138"/>
      <c r="I960" s="135">
        <f t="shared" si="223"/>
        <v>0</v>
      </c>
      <c r="J960" s="135">
        <f t="shared" si="229"/>
        <v>0</v>
      </c>
      <c r="K960" s="23" t="e">
        <f t="shared" si="228"/>
        <v>#DIV/0!</v>
      </c>
      <c r="L960" s="138"/>
      <c r="M960" s="138"/>
      <c r="N960" s="138"/>
      <c r="O960" s="95"/>
      <c r="P960" s="61">
        <f t="shared" si="227"/>
        <v>0</v>
      </c>
      <c r="R960" s="5"/>
    </row>
    <row r="961" spans="1:18" s="2" customFormat="1" ht="16.5" customHeight="1" x14ac:dyDescent="0.2">
      <c r="A961" s="204"/>
      <c r="B961" s="32">
        <v>75820</v>
      </c>
      <c r="C961" s="25" t="s">
        <v>80</v>
      </c>
      <c r="D961" s="135">
        <f t="shared" si="226"/>
        <v>210000</v>
      </c>
      <c r="E961" s="135">
        <f>SUM(E962,E971)</f>
        <v>129940</v>
      </c>
      <c r="F961" s="135">
        <f>SUM(F962,F971)</f>
        <v>73453.05</v>
      </c>
      <c r="G961" s="23">
        <f t="shared" si="212"/>
        <v>56.528436201323693</v>
      </c>
      <c r="H961" s="135">
        <f>SUM(H962,H971)</f>
        <v>210000</v>
      </c>
      <c r="I961" s="135">
        <f t="shared" si="223"/>
        <v>129940</v>
      </c>
      <c r="J961" s="135">
        <f t="shared" si="229"/>
        <v>73453.05</v>
      </c>
      <c r="K961" s="23">
        <f t="shared" si="228"/>
        <v>56.528436201323693</v>
      </c>
      <c r="L961" s="135"/>
      <c r="M961" s="135"/>
      <c r="N961" s="135"/>
      <c r="O961" s="23"/>
      <c r="P961" s="59">
        <f t="shared" si="227"/>
        <v>-80060</v>
      </c>
      <c r="R961" s="5"/>
    </row>
    <row r="962" spans="1:18" s="2" customFormat="1" ht="15" customHeight="1" x14ac:dyDescent="0.2">
      <c r="A962" s="204"/>
      <c r="B962" s="32"/>
      <c r="C962" s="41" t="s">
        <v>110</v>
      </c>
      <c r="D962" s="135">
        <f t="shared" si="226"/>
        <v>210000</v>
      </c>
      <c r="E962" s="135">
        <f>SUM(E964,E968,E969,E970)</f>
        <v>129940</v>
      </c>
      <c r="F962" s="135">
        <f>SUM(F964,F968,F969,F970)</f>
        <v>73453.05</v>
      </c>
      <c r="G962" s="23">
        <f t="shared" si="212"/>
        <v>56.528436201323693</v>
      </c>
      <c r="H962" s="135">
        <f>SUM(H964,H968,H969,H970)</f>
        <v>210000</v>
      </c>
      <c r="I962" s="135">
        <f t="shared" si="223"/>
        <v>129940</v>
      </c>
      <c r="J962" s="135">
        <f t="shared" si="229"/>
        <v>73453.05</v>
      </c>
      <c r="K962" s="23">
        <f t="shared" si="228"/>
        <v>56.528436201323693</v>
      </c>
      <c r="L962" s="135"/>
      <c r="M962" s="135"/>
      <c r="N962" s="135"/>
      <c r="O962" s="23"/>
      <c r="P962" s="19">
        <f t="shared" si="227"/>
        <v>-80060</v>
      </c>
      <c r="R962" s="5"/>
    </row>
    <row r="963" spans="1:18" s="2" customFormat="1" x14ac:dyDescent="0.2">
      <c r="A963" s="204"/>
      <c r="B963" s="32"/>
      <c r="C963" s="27" t="s">
        <v>22</v>
      </c>
      <c r="D963" s="135"/>
      <c r="E963" s="135"/>
      <c r="F963" s="135"/>
      <c r="G963" s="23"/>
      <c r="H963" s="135"/>
      <c r="I963" s="135"/>
      <c r="J963" s="135"/>
      <c r="K963" s="23"/>
      <c r="L963" s="135"/>
      <c r="M963" s="135"/>
      <c r="N963" s="135"/>
      <c r="O963" s="23"/>
      <c r="P963" s="19">
        <f t="shared" si="227"/>
        <v>0</v>
      </c>
      <c r="R963" s="5"/>
    </row>
    <row r="964" spans="1:18" s="2" customFormat="1" ht="15" customHeight="1" x14ac:dyDescent="0.2">
      <c r="A964" s="204"/>
      <c r="B964" s="32"/>
      <c r="C964" s="22" t="s">
        <v>14</v>
      </c>
      <c r="D964" s="135">
        <f t="shared" si="226"/>
        <v>210000</v>
      </c>
      <c r="E964" s="135">
        <f>SUM(E966:E967)</f>
        <v>129940</v>
      </c>
      <c r="F964" s="135">
        <f>SUM(F966:F967)</f>
        <v>73453.05</v>
      </c>
      <c r="G964" s="23">
        <f t="shared" si="212"/>
        <v>56.528436201323693</v>
      </c>
      <c r="H964" s="135">
        <f>SUM(H966:H967)</f>
        <v>210000</v>
      </c>
      <c r="I964" s="135">
        <f t="shared" si="223"/>
        <v>129940</v>
      </c>
      <c r="J964" s="135">
        <f t="shared" si="229"/>
        <v>73453.05</v>
      </c>
      <c r="K964" s="23">
        <f t="shared" si="228"/>
        <v>56.528436201323693</v>
      </c>
      <c r="L964" s="135"/>
      <c r="M964" s="135"/>
      <c r="N964" s="135"/>
      <c r="O964" s="23"/>
      <c r="P964" s="19">
        <f t="shared" si="227"/>
        <v>-80060</v>
      </c>
      <c r="R964" s="5"/>
    </row>
    <row r="965" spans="1:18" s="2" customFormat="1" x14ac:dyDescent="0.2">
      <c r="A965" s="204"/>
      <c r="B965" s="32"/>
      <c r="C965" s="27" t="s">
        <v>15</v>
      </c>
      <c r="D965" s="135"/>
      <c r="E965" s="135"/>
      <c r="F965" s="135"/>
      <c r="G965" s="23"/>
      <c r="H965" s="135"/>
      <c r="I965" s="135"/>
      <c r="J965" s="135"/>
      <c r="K965" s="23"/>
      <c r="L965" s="135"/>
      <c r="M965" s="135"/>
      <c r="N965" s="135"/>
      <c r="O965" s="23"/>
      <c r="P965" s="19">
        <f t="shared" si="227"/>
        <v>0</v>
      </c>
      <c r="R965" s="5"/>
    </row>
    <row r="966" spans="1:18" s="2" customFormat="1" ht="15" customHeight="1" x14ac:dyDescent="0.2">
      <c r="A966" s="204"/>
      <c r="B966" s="32"/>
      <c r="C966" s="27" t="s">
        <v>19</v>
      </c>
      <c r="D966" s="135"/>
      <c r="E966" s="135">
        <v>12700</v>
      </c>
      <c r="F966" s="135">
        <v>9691.2000000000007</v>
      </c>
      <c r="G966" s="23">
        <f t="shared" si="212"/>
        <v>76.308661417322838</v>
      </c>
      <c r="H966" s="135"/>
      <c r="I966" s="135">
        <f t="shared" si="223"/>
        <v>12700</v>
      </c>
      <c r="J966" s="135">
        <f t="shared" si="229"/>
        <v>9691.2000000000007</v>
      </c>
      <c r="K966" s="23">
        <f t="shared" si="228"/>
        <v>76.308661417322838</v>
      </c>
      <c r="L966" s="135"/>
      <c r="M966" s="135"/>
      <c r="N966" s="135"/>
      <c r="O966" s="23"/>
      <c r="P966" s="19">
        <f t="shared" si="227"/>
        <v>12700</v>
      </c>
      <c r="R966" s="5"/>
    </row>
    <row r="967" spans="1:18" s="2" customFormat="1" ht="14.25" customHeight="1" x14ac:dyDescent="0.2">
      <c r="A967" s="64"/>
      <c r="B967" s="48"/>
      <c r="C967" s="122" t="s">
        <v>18</v>
      </c>
      <c r="D967" s="140">
        <f t="shared" si="226"/>
        <v>210000</v>
      </c>
      <c r="E967" s="140">
        <v>117240</v>
      </c>
      <c r="F967" s="140">
        <v>63761.85</v>
      </c>
      <c r="G967" s="50">
        <f t="shared" si="212"/>
        <v>54.385747185261003</v>
      </c>
      <c r="H967" s="140">
        <v>210000</v>
      </c>
      <c r="I967" s="140">
        <f t="shared" si="223"/>
        <v>117240</v>
      </c>
      <c r="J967" s="140">
        <f t="shared" si="229"/>
        <v>63761.85</v>
      </c>
      <c r="K967" s="50">
        <f t="shared" si="228"/>
        <v>54.385747185261003</v>
      </c>
      <c r="L967" s="140"/>
      <c r="M967" s="140"/>
      <c r="N967" s="140"/>
      <c r="O967" s="50"/>
      <c r="P967" s="34">
        <f t="shared" si="227"/>
        <v>-92760</v>
      </c>
      <c r="R967" s="5"/>
    </row>
    <row r="968" spans="1:18" s="2" customFormat="1" ht="15" hidden="1" customHeight="1" x14ac:dyDescent="0.2">
      <c r="A968" s="204"/>
      <c r="B968" s="32"/>
      <c r="C968" s="22" t="s">
        <v>16</v>
      </c>
      <c r="D968" s="135">
        <f t="shared" si="226"/>
        <v>0</v>
      </c>
      <c r="E968" s="135"/>
      <c r="F968" s="135"/>
      <c r="G968" s="23" t="e">
        <f t="shared" si="212"/>
        <v>#DIV/0!</v>
      </c>
      <c r="H968" s="135"/>
      <c r="I968" s="135">
        <f t="shared" si="223"/>
        <v>0</v>
      </c>
      <c r="J968" s="135">
        <f t="shared" si="229"/>
        <v>0</v>
      </c>
      <c r="K968" s="23" t="e">
        <f t="shared" si="228"/>
        <v>#DIV/0!</v>
      </c>
      <c r="L968" s="135"/>
      <c r="M968" s="135"/>
      <c r="N968" s="135"/>
      <c r="O968" s="23" t="e">
        <f t="shared" ref="O968:O977" si="230">N968/M968*100</f>
        <v>#DIV/0!</v>
      </c>
      <c r="P968" s="19">
        <f t="shared" si="227"/>
        <v>0</v>
      </c>
      <c r="R968" s="5"/>
    </row>
    <row r="969" spans="1:18" s="2" customFormat="1" ht="15" hidden="1" customHeight="1" x14ac:dyDescent="0.2">
      <c r="A969" s="204"/>
      <c r="B969" s="32"/>
      <c r="C969" s="22" t="s">
        <v>17</v>
      </c>
      <c r="D969" s="135">
        <f t="shared" si="226"/>
        <v>0</v>
      </c>
      <c r="E969" s="135"/>
      <c r="F969" s="135"/>
      <c r="G969" s="23" t="e">
        <f t="shared" si="212"/>
        <v>#DIV/0!</v>
      </c>
      <c r="H969" s="135"/>
      <c r="I969" s="135">
        <f t="shared" si="223"/>
        <v>0</v>
      </c>
      <c r="J969" s="135">
        <f t="shared" si="229"/>
        <v>0</v>
      </c>
      <c r="K969" s="23" t="e">
        <f t="shared" si="228"/>
        <v>#DIV/0!</v>
      </c>
      <c r="L969" s="135"/>
      <c r="M969" s="135"/>
      <c r="N969" s="135"/>
      <c r="O969" s="23" t="e">
        <f t="shared" si="230"/>
        <v>#DIV/0!</v>
      </c>
      <c r="P969" s="19">
        <f t="shared" si="227"/>
        <v>0</v>
      </c>
      <c r="R969" s="5"/>
    </row>
    <row r="970" spans="1:18" s="2" customFormat="1" ht="39" hidden="1" customHeight="1" x14ac:dyDescent="0.2">
      <c r="A970" s="204"/>
      <c r="B970" s="32"/>
      <c r="C970" s="24" t="s">
        <v>149</v>
      </c>
      <c r="D970" s="135">
        <f t="shared" si="226"/>
        <v>0</v>
      </c>
      <c r="E970" s="135"/>
      <c r="F970" s="135"/>
      <c r="G970" s="23" t="e">
        <f t="shared" si="212"/>
        <v>#DIV/0!</v>
      </c>
      <c r="H970" s="135"/>
      <c r="I970" s="135">
        <f t="shared" si="223"/>
        <v>0</v>
      </c>
      <c r="J970" s="135">
        <f t="shared" si="229"/>
        <v>0</v>
      </c>
      <c r="K970" s="23" t="e">
        <f t="shared" si="228"/>
        <v>#DIV/0!</v>
      </c>
      <c r="L970" s="135"/>
      <c r="M970" s="135"/>
      <c r="N970" s="135"/>
      <c r="O970" s="23" t="e">
        <f t="shared" si="230"/>
        <v>#DIV/0!</v>
      </c>
      <c r="P970" s="19">
        <f t="shared" si="227"/>
        <v>0</v>
      </c>
      <c r="R970" s="5"/>
    </row>
    <row r="971" spans="1:18" s="2" customFormat="1" ht="15" hidden="1" customHeight="1" x14ac:dyDescent="0.2">
      <c r="A971" s="204"/>
      <c r="B971" s="32"/>
      <c r="C971" s="25" t="s">
        <v>111</v>
      </c>
      <c r="D971" s="135">
        <f t="shared" si="226"/>
        <v>0</v>
      </c>
      <c r="E971" s="135">
        <f>SUM(E973)</f>
        <v>0</v>
      </c>
      <c r="F971" s="135">
        <f>SUM(F973)</f>
        <v>0</v>
      </c>
      <c r="G971" s="23" t="e">
        <f t="shared" si="212"/>
        <v>#DIV/0!</v>
      </c>
      <c r="H971" s="135">
        <f>SUM(H973)</f>
        <v>0</v>
      </c>
      <c r="I971" s="135">
        <f t="shared" si="223"/>
        <v>0</v>
      </c>
      <c r="J971" s="135">
        <f t="shared" si="229"/>
        <v>0</v>
      </c>
      <c r="K971" s="23" t="e">
        <f t="shared" si="228"/>
        <v>#DIV/0!</v>
      </c>
      <c r="L971" s="135">
        <f>SUM(L973)</f>
        <v>0</v>
      </c>
      <c r="M971" s="135">
        <f>SUM(M973)</f>
        <v>0</v>
      </c>
      <c r="N971" s="135">
        <f>SUM(N973)</f>
        <v>0</v>
      </c>
      <c r="O971" s="23" t="e">
        <f t="shared" si="230"/>
        <v>#DIV/0!</v>
      </c>
      <c r="P971" s="19">
        <f t="shared" si="227"/>
        <v>0</v>
      </c>
      <c r="R971" s="5"/>
    </row>
    <row r="972" spans="1:18" s="2" customFormat="1" hidden="1" x14ac:dyDescent="0.2">
      <c r="A972" s="204"/>
      <c r="B972" s="32"/>
      <c r="C972" s="26" t="s">
        <v>22</v>
      </c>
      <c r="D972" s="135">
        <f t="shared" si="226"/>
        <v>0</v>
      </c>
      <c r="E972" s="135"/>
      <c r="F972" s="135"/>
      <c r="G972" s="23" t="e">
        <f t="shared" si="212"/>
        <v>#DIV/0!</v>
      </c>
      <c r="H972" s="135"/>
      <c r="I972" s="135">
        <f t="shared" si="223"/>
        <v>0</v>
      </c>
      <c r="J972" s="135">
        <f t="shared" si="229"/>
        <v>0</v>
      </c>
      <c r="K972" s="23" t="e">
        <f t="shared" si="228"/>
        <v>#DIV/0!</v>
      </c>
      <c r="L972" s="135"/>
      <c r="M972" s="135"/>
      <c r="N972" s="135"/>
      <c r="O972" s="23" t="e">
        <f t="shared" si="230"/>
        <v>#DIV/0!</v>
      </c>
      <c r="P972" s="19">
        <f t="shared" si="227"/>
        <v>0</v>
      </c>
      <c r="R972" s="5"/>
    </row>
    <row r="973" spans="1:18" s="2" customFormat="1" ht="15" hidden="1" customHeight="1" x14ac:dyDescent="0.2">
      <c r="A973" s="204"/>
      <c r="B973" s="32"/>
      <c r="C973" s="22" t="s">
        <v>7</v>
      </c>
      <c r="D973" s="135">
        <f t="shared" si="226"/>
        <v>0</v>
      </c>
      <c r="E973" s="135"/>
      <c r="F973" s="135"/>
      <c r="G973" s="23" t="e">
        <f t="shared" si="212"/>
        <v>#DIV/0!</v>
      </c>
      <c r="H973" s="135"/>
      <c r="I973" s="135">
        <f t="shared" si="223"/>
        <v>0</v>
      </c>
      <c r="J973" s="135">
        <f t="shared" si="229"/>
        <v>0</v>
      </c>
      <c r="K973" s="23" t="e">
        <f t="shared" si="228"/>
        <v>#DIV/0!</v>
      </c>
      <c r="L973" s="135"/>
      <c r="M973" s="135"/>
      <c r="N973" s="135"/>
      <c r="O973" s="23" t="e">
        <f t="shared" si="230"/>
        <v>#DIV/0!</v>
      </c>
      <c r="P973" s="19">
        <f t="shared" si="227"/>
        <v>0</v>
      </c>
      <c r="R973" s="5"/>
    </row>
    <row r="974" spans="1:18" s="2" customFormat="1" hidden="1" x14ac:dyDescent="0.2">
      <c r="A974" s="204"/>
      <c r="B974" s="32"/>
      <c r="C974" s="27" t="s">
        <v>15</v>
      </c>
      <c r="D974" s="135">
        <f t="shared" si="226"/>
        <v>0</v>
      </c>
      <c r="E974" s="135"/>
      <c r="F974" s="135"/>
      <c r="G974" s="23" t="e">
        <f t="shared" si="212"/>
        <v>#DIV/0!</v>
      </c>
      <c r="H974" s="135"/>
      <c r="I974" s="135">
        <f t="shared" si="223"/>
        <v>0</v>
      </c>
      <c r="J974" s="135">
        <f t="shared" si="229"/>
        <v>0</v>
      </c>
      <c r="K974" s="23" t="e">
        <f t="shared" si="228"/>
        <v>#DIV/0!</v>
      </c>
      <c r="L974" s="135"/>
      <c r="M974" s="135"/>
      <c r="N974" s="135"/>
      <c r="O974" s="23" t="e">
        <f t="shared" si="230"/>
        <v>#DIV/0!</v>
      </c>
      <c r="P974" s="19">
        <f t="shared" si="227"/>
        <v>0</v>
      </c>
      <c r="R974" s="5"/>
    </row>
    <row r="975" spans="1:18" s="2" customFormat="1" ht="39" hidden="1" customHeight="1" x14ac:dyDescent="0.2">
      <c r="A975" s="204"/>
      <c r="B975" s="48"/>
      <c r="C975" s="53" t="s">
        <v>150</v>
      </c>
      <c r="D975" s="140">
        <f t="shared" si="226"/>
        <v>0</v>
      </c>
      <c r="E975" s="140"/>
      <c r="F975" s="140"/>
      <c r="G975" s="50" t="e">
        <f t="shared" si="212"/>
        <v>#DIV/0!</v>
      </c>
      <c r="H975" s="140"/>
      <c r="I975" s="140">
        <f t="shared" si="223"/>
        <v>0</v>
      </c>
      <c r="J975" s="135">
        <f t="shared" si="229"/>
        <v>0</v>
      </c>
      <c r="K975" s="50" t="e">
        <f t="shared" si="228"/>
        <v>#DIV/0!</v>
      </c>
      <c r="L975" s="140"/>
      <c r="M975" s="140"/>
      <c r="N975" s="140"/>
      <c r="O975" s="50" t="e">
        <f t="shared" si="230"/>
        <v>#DIV/0!</v>
      </c>
      <c r="P975" s="34">
        <f t="shared" si="227"/>
        <v>0</v>
      </c>
      <c r="R975" s="5"/>
    </row>
    <row r="976" spans="1:18" s="2" customFormat="1" ht="19.5" customHeight="1" x14ac:dyDescent="0.2">
      <c r="A976" s="204"/>
      <c r="B976" s="32">
        <v>75832</v>
      </c>
      <c r="C976" s="120" t="s">
        <v>130</v>
      </c>
      <c r="D976" s="135">
        <f t="shared" si="226"/>
        <v>144160598</v>
      </c>
      <c r="E976" s="135">
        <f>SUM(E977,E986)</f>
        <v>120230647</v>
      </c>
      <c r="F976" s="135">
        <f>SUM(F977,F986)</f>
        <v>120230647</v>
      </c>
      <c r="G976" s="23">
        <f t="shared" si="212"/>
        <v>100</v>
      </c>
      <c r="H976" s="135"/>
      <c r="I976" s="135"/>
      <c r="J976" s="135"/>
      <c r="K976" s="23"/>
      <c r="L976" s="135">
        <f>SUM(L977,L986)</f>
        <v>144160598</v>
      </c>
      <c r="M976" s="135">
        <f>SUM(M977,M986)</f>
        <v>120230647</v>
      </c>
      <c r="N976" s="135">
        <f>SUM(N977,N986)</f>
        <v>120230647</v>
      </c>
      <c r="O976" s="23">
        <f t="shared" si="230"/>
        <v>100</v>
      </c>
      <c r="P976" s="59">
        <f t="shared" si="227"/>
        <v>-23929951</v>
      </c>
      <c r="R976" s="5"/>
    </row>
    <row r="977" spans="1:19" s="2" customFormat="1" ht="13.5" customHeight="1" x14ac:dyDescent="0.2">
      <c r="A977" s="204"/>
      <c r="B977" s="32"/>
      <c r="C977" s="41" t="s">
        <v>110</v>
      </c>
      <c r="D977" s="135">
        <f t="shared" si="226"/>
        <v>144160598</v>
      </c>
      <c r="E977" s="135">
        <f>SUM(E979,E983,E984,E985)</f>
        <v>120230647</v>
      </c>
      <c r="F977" s="135">
        <f>SUM(F979,F983,F984,F985)</f>
        <v>120230647</v>
      </c>
      <c r="G977" s="23">
        <f t="shared" si="212"/>
        <v>100</v>
      </c>
      <c r="H977" s="135"/>
      <c r="I977" s="135"/>
      <c r="J977" s="135"/>
      <c r="K977" s="23"/>
      <c r="L977" s="135">
        <f>SUM(L979,L983,L984,L985)</f>
        <v>144160598</v>
      </c>
      <c r="M977" s="135">
        <f>SUM(M979,M983,M984,M985)</f>
        <v>120230647</v>
      </c>
      <c r="N977" s="135">
        <f>SUM(N979,N983,N984,N985)</f>
        <v>120230647</v>
      </c>
      <c r="O977" s="23">
        <f t="shared" si="230"/>
        <v>100</v>
      </c>
      <c r="P977" s="19">
        <f t="shared" si="227"/>
        <v>-23929951</v>
      </c>
      <c r="R977" s="5"/>
    </row>
    <row r="978" spans="1:19" s="2" customFormat="1" x14ac:dyDescent="0.2">
      <c r="A978" s="64"/>
      <c r="B978" s="32"/>
      <c r="C978" s="27" t="s">
        <v>22</v>
      </c>
      <c r="D978" s="135"/>
      <c r="E978" s="135"/>
      <c r="F978" s="135"/>
      <c r="G978" s="23"/>
      <c r="H978" s="135"/>
      <c r="I978" s="135"/>
      <c r="J978" s="135"/>
      <c r="K978" s="23"/>
      <c r="L978" s="135"/>
      <c r="M978" s="135"/>
      <c r="N978" s="135"/>
      <c r="O978" s="23"/>
      <c r="P978" s="19">
        <f t="shared" si="227"/>
        <v>0</v>
      </c>
      <c r="R978" s="5"/>
    </row>
    <row r="979" spans="1:19" s="2" customFormat="1" ht="15" customHeight="1" x14ac:dyDescent="0.2">
      <c r="A979" s="64"/>
      <c r="B979" s="32"/>
      <c r="C979" s="22" t="s">
        <v>14</v>
      </c>
      <c r="D979" s="135">
        <f t="shared" si="226"/>
        <v>144160598</v>
      </c>
      <c r="E979" s="135">
        <f>SUM(E981:E982)</f>
        <v>120230647</v>
      </c>
      <c r="F979" s="135">
        <f>SUM(F981:F982)</f>
        <v>120230647</v>
      </c>
      <c r="G979" s="23">
        <f t="shared" si="212"/>
        <v>100</v>
      </c>
      <c r="H979" s="135"/>
      <c r="I979" s="135"/>
      <c r="J979" s="135"/>
      <c r="K979" s="23"/>
      <c r="L979" s="135">
        <f>SUM(L981:L982)</f>
        <v>144160598</v>
      </c>
      <c r="M979" s="135">
        <f>SUM(M981:M982)</f>
        <v>120230647</v>
      </c>
      <c r="N979" s="135">
        <f>SUM(N981:N982)</f>
        <v>120230647</v>
      </c>
      <c r="O979" s="23">
        <f>N979/M979*100</f>
        <v>100</v>
      </c>
      <c r="P979" s="19">
        <f t="shared" si="227"/>
        <v>-23929951</v>
      </c>
      <c r="R979" s="5"/>
    </row>
    <row r="980" spans="1:19" s="2" customFormat="1" ht="12" customHeight="1" x14ac:dyDescent="0.2">
      <c r="A980" s="64"/>
      <c r="B980" s="32"/>
      <c r="C980" s="27" t="s">
        <v>15</v>
      </c>
      <c r="D980" s="135"/>
      <c r="E980" s="135"/>
      <c r="F980" s="135"/>
      <c r="G980" s="23"/>
      <c r="H980" s="135"/>
      <c r="I980" s="135"/>
      <c r="J980" s="135"/>
      <c r="K980" s="23"/>
      <c r="L980" s="135"/>
      <c r="M980" s="135"/>
      <c r="N980" s="135"/>
      <c r="O980" s="23"/>
      <c r="P980" s="19">
        <f t="shared" si="227"/>
        <v>0</v>
      </c>
      <c r="R980" s="5"/>
    </row>
    <row r="981" spans="1:19" s="2" customFormat="1" ht="15" hidden="1" customHeight="1" x14ac:dyDescent="0.2">
      <c r="A981" s="64"/>
      <c r="B981" s="32"/>
      <c r="C981" s="27" t="s">
        <v>19</v>
      </c>
      <c r="D981" s="135">
        <f t="shared" si="226"/>
        <v>0</v>
      </c>
      <c r="E981" s="135"/>
      <c r="F981" s="135"/>
      <c r="G981" s="23" t="e">
        <f t="shared" si="212"/>
        <v>#DIV/0!</v>
      </c>
      <c r="H981" s="135"/>
      <c r="I981" s="135"/>
      <c r="J981" s="135"/>
      <c r="K981" s="23"/>
      <c r="L981" s="135"/>
      <c r="M981" s="135"/>
      <c r="N981" s="135"/>
      <c r="O981" s="23" t="e">
        <f t="shared" ref="O981:O991" si="231">N981/M981*100</f>
        <v>#DIV/0!</v>
      </c>
      <c r="P981" s="19">
        <f t="shared" si="227"/>
        <v>0</v>
      </c>
      <c r="R981" s="5"/>
    </row>
    <row r="982" spans="1:19" s="2" customFormat="1" ht="15.75" customHeight="1" x14ac:dyDescent="0.2">
      <c r="A982" s="65"/>
      <c r="B982" s="36"/>
      <c r="C982" s="188" t="s">
        <v>18</v>
      </c>
      <c r="D982" s="136">
        <f t="shared" si="226"/>
        <v>144160598</v>
      </c>
      <c r="E982" s="136">
        <v>120230647</v>
      </c>
      <c r="F982" s="136">
        <v>120230647</v>
      </c>
      <c r="G982" s="38">
        <f t="shared" si="212"/>
        <v>100</v>
      </c>
      <c r="H982" s="136"/>
      <c r="I982" s="136"/>
      <c r="J982" s="136"/>
      <c r="K982" s="38"/>
      <c r="L982" s="136">
        <v>144160598</v>
      </c>
      <c r="M982" s="136">
        <v>120230647</v>
      </c>
      <c r="N982" s="136">
        <v>120230647</v>
      </c>
      <c r="O982" s="38">
        <f t="shared" si="231"/>
        <v>100</v>
      </c>
      <c r="P982" s="19">
        <f t="shared" si="227"/>
        <v>-23929951</v>
      </c>
      <c r="R982" s="5"/>
    </row>
    <row r="983" spans="1:19" s="2" customFormat="1" ht="15" hidden="1" customHeight="1" x14ac:dyDescent="0.2">
      <c r="A983" s="66"/>
      <c r="B983" s="67"/>
      <c r="C983" s="68" t="s">
        <v>16</v>
      </c>
      <c r="D983" s="143">
        <f t="shared" si="226"/>
        <v>0</v>
      </c>
      <c r="E983" s="143"/>
      <c r="F983" s="143"/>
      <c r="G983" s="69" t="e">
        <f t="shared" si="212"/>
        <v>#DIV/0!</v>
      </c>
      <c r="H983" s="143"/>
      <c r="I983" s="143">
        <f t="shared" si="223"/>
        <v>0</v>
      </c>
      <c r="J983" s="143">
        <f t="shared" ref="J983:J1046" si="232">F983-N983</f>
        <v>0</v>
      </c>
      <c r="K983" s="69" t="e">
        <f t="shared" si="228"/>
        <v>#DIV/0!</v>
      </c>
      <c r="L983" s="143"/>
      <c r="M983" s="143"/>
      <c r="N983" s="143"/>
      <c r="O983" s="69" t="e">
        <f t="shared" si="231"/>
        <v>#DIV/0!</v>
      </c>
      <c r="P983" s="29">
        <f t="shared" si="227"/>
        <v>0</v>
      </c>
      <c r="R983" s="5"/>
    </row>
    <row r="984" spans="1:19" s="2" customFormat="1" ht="15" hidden="1" customHeight="1" x14ac:dyDescent="0.2">
      <c r="A984" s="64"/>
      <c r="B984" s="32"/>
      <c r="C984" s="22" t="s">
        <v>17</v>
      </c>
      <c r="D984" s="135">
        <f t="shared" si="226"/>
        <v>0</v>
      </c>
      <c r="E984" s="135"/>
      <c r="F984" s="135"/>
      <c r="G984" s="23" t="e">
        <f t="shared" si="212"/>
        <v>#DIV/0!</v>
      </c>
      <c r="H984" s="135"/>
      <c r="I984" s="135">
        <f t="shared" si="223"/>
        <v>0</v>
      </c>
      <c r="J984" s="135">
        <f t="shared" si="232"/>
        <v>0</v>
      </c>
      <c r="K984" s="23" t="e">
        <f t="shared" si="228"/>
        <v>#DIV/0!</v>
      </c>
      <c r="L984" s="135"/>
      <c r="M984" s="135"/>
      <c r="N984" s="135"/>
      <c r="O984" s="23" t="e">
        <f t="shared" si="231"/>
        <v>#DIV/0!</v>
      </c>
      <c r="P984" s="19">
        <f t="shared" si="227"/>
        <v>0</v>
      </c>
      <c r="R984" s="5"/>
    </row>
    <row r="985" spans="1:19" s="2" customFormat="1" ht="39" hidden="1" customHeight="1" x14ac:dyDescent="0.2">
      <c r="A985" s="64"/>
      <c r="B985" s="32"/>
      <c r="C985" s="24" t="s">
        <v>149</v>
      </c>
      <c r="D985" s="135">
        <f t="shared" si="226"/>
        <v>0</v>
      </c>
      <c r="E985" s="135"/>
      <c r="F985" s="135"/>
      <c r="G985" s="23" t="e">
        <f t="shared" si="212"/>
        <v>#DIV/0!</v>
      </c>
      <c r="H985" s="135"/>
      <c r="I985" s="135">
        <f t="shared" si="223"/>
        <v>0</v>
      </c>
      <c r="J985" s="135">
        <f t="shared" si="232"/>
        <v>0</v>
      </c>
      <c r="K985" s="23" t="e">
        <f t="shared" si="228"/>
        <v>#DIV/0!</v>
      </c>
      <c r="L985" s="135"/>
      <c r="M985" s="135"/>
      <c r="N985" s="135"/>
      <c r="O985" s="23" t="e">
        <f t="shared" si="231"/>
        <v>#DIV/0!</v>
      </c>
      <c r="P985" s="19">
        <f t="shared" si="227"/>
        <v>0</v>
      </c>
      <c r="R985" s="5"/>
    </row>
    <row r="986" spans="1:19" s="2" customFormat="1" ht="15" hidden="1" customHeight="1" x14ac:dyDescent="0.2">
      <c r="A986" s="64"/>
      <c r="B986" s="32"/>
      <c r="C986" s="25" t="s">
        <v>111</v>
      </c>
      <c r="D986" s="135">
        <f t="shared" si="226"/>
        <v>0</v>
      </c>
      <c r="E986" s="135">
        <f>SUM(E988)</f>
        <v>0</v>
      </c>
      <c r="F986" s="135">
        <f>SUM(F988)</f>
        <v>0</v>
      </c>
      <c r="G986" s="23" t="e">
        <f t="shared" ref="G986:G1049" si="233">F986/E986*100</f>
        <v>#DIV/0!</v>
      </c>
      <c r="H986" s="135">
        <f>SUM(H988)</f>
        <v>0</v>
      </c>
      <c r="I986" s="135">
        <f t="shared" ref="I986:J1049" si="234">E986-M986</f>
        <v>0</v>
      </c>
      <c r="J986" s="135">
        <f t="shared" si="232"/>
        <v>0</v>
      </c>
      <c r="K986" s="23" t="e">
        <f t="shared" si="228"/>
        <v>#DIV/0!</v>
      </c>
      <c r="L986" s="135">
        <f>SUM(L988)</f>
        <v>0</v>
      </c>
      <c r="M986" s="135">
        <f>SUM(M988)</f>
        <v>0</v>
      </c>
      <c r="N986" s="135">
        <f>SUM(N988)</f>
        <v>0</v>
      </c>
      <c r="O986" s="23" t="e">
        <f t="shared" si="231"/>
        <v>#DIV/0!</v>
      </c>
      <c r="P986" s="19">
        <f t="shared" si="227"/>
        <v>0</v>
      </c>
      <c r="R986" s="5"/>
    </row>
    <row r="987" spans="1:19" s="2" customFormat="1" hidden="1" x14ac:dyDescent="0.2">
      <c r="A987" s="64"/>
      <c r="B987" s="32"/>
      <c r="C987" s="26" t="s">
        <v>22</v>
      </c>
      <c r="D987" s="135">
        <f t="shared" si="226"/>
        <v>0</v>
      </c>
      <c r="E987" s="135"/>
      <c r="F987" s="135"/>
      <c r="G987" s="23" t="e">
        <f t="shared" si="233"/>
        <v>#DIV/0!</v>
      </c>
      <c r="H987" s="135"/>
      <c r="I987" s="135">
        <f t="shared" si="234"/>
        <v>0</v>
      </c>
      <c r="J987" s="135">
        <f t="shared" si="232"/>
        <v>0</v>
      </c>
      <c r="K987" s="23" t="e">
        <f t="shared" si="228"/>
        <v>#DIV/0!</v>
      </c>
      <c r="L987" s="135"/>
      <c r="M987" s="135"/>
      <c r="N987" s="135"/>
      <c r="O987" s="23" t="e">
        <f t="shared" si="231"/>
        <v>#DIV/0!</v>
      </c>
      <c r="P987" s="19">
        <f t="shared" si="227"/>
        <v>0</v>
      </c>
      <c r="R987" s="5"/>
    </row>
    <row r="988" spans="1:19" s="2" customFormat="1" ht="15" hidden="1" customHeight="1" x14ac:dyDescent="0.2">
      <c r="A988" s="64"/>
      <c r="B988" s="32"/>
      <c r="C988" s="22" t="s">
        <v>7</v>
      </c>
      <c r="D988" s="135">
        <f t="shared" si="226"/>
        <v>0</v>
      </c>
      <c r="E988" s="135"/>
      <c r="F988" s="135"/>
      <c r="G988" s="23" t="e">
        <f t="shared" si="233"/>
        <v>#DIV/0!</v>
      </c>
      <c r="H988" s="135"/>
      <c r="I988" s="135">
        <f t="shared" si="234"/>
        <v>0</v>
      </c>
      <c r="J988" s="135">
        <f t="shared" si="232"/>
        <v>0</v>
      </c>
      <c r="K988" s="23" t="e">
        <f t="shared" si="228"/>
        <v>#DIV/0!</v>
      </c>
      <c r="L988" s="135"/>
      <c r="M988" s="135"/>
      <c r="N988" s="135"/>
      <c r="O988" s="23" t="e">
        <f t="shared" si="231"/>
        <v>#DIV/0!</v>
      </c>
      <c r="P988" s="19">
        <f t="shared" si="227"/>
        <v>0</v>
      </c>
      <c r="R988" s="5"/>
    </row>
    <row r="989" spans="1:19" s="2" customFormat="1" hidden="1" x14ac:dyDescent="0.2">
      <c r="A989" s="64"/>
      <c r="B989" s="32"/>
      <c r="C989" s="27" t="s">
        <v>15</v>
      </c>
      <c r="D989" s="135">
        <f t="shared" si="226"/>
        <v>0</v>
      </c>
      <c r="E989" s="135"/>
      <c r="F989" s="135"/>
      <c r="G989" s="23" t="e">
        <f t="shared" si="233"/>
        <v>#DIV/0!</v>
      </c>
      <c r="H989" s="135"/>
      <c r="I989" s="135">
        <f t="shared" si="234"/>
        <v>0</v>
      </c>
      <c r="J989" s="135">
        <f t="shared" si="232"/>
        <v>0</v>
      </c>
      <c r="K989" s="23" t="e">
        <f t="shared" si="228"/>
        <v>#DIV/0!</v>
      </c>
      <c r="L989" s="135"/>
      <c r="M989" s="135"/>
      <c r="N989" s="135"/>
      <c r="O989" s="23" t="e">
        <f t="shared" si="231"/>
        <v>#DIV/0!</v>
      </c>
      <c r="P989" s="19">
        <f t="shared" si="227"/>
        <v>0</v>
      </c>
      <c r="R989" s="5"/>
    </row>
    <row r="990" spans="1:19" s="2" customFormat="1" ht="38.25" hidden="1" customHeight="1" x14ac:dyDescent="0.2">
      <c r="A990" s="65"/>
      <c r="B990" s="36"/>
      <c r="C990" s="39" t="s">
        <v>150</v>
      </c>
      <c r="D990" s="136">
        <f t="shared" si="226"/>
        <v>0</v>
      </c>
      <c r="E990" s="136"/>
      <c r="F990" s="136"/>
      <c r="G990" s="38" t="e">
        <f t="shared" si="233"/>
        <v>#DIV/0!</v>
      </c>
      <c r="H990" s="136"/>
      <c r="I990" s="136">
        <f t="shared" si="234"/>
        <v>0</v>
      </c>
      <c r="J990" s="135">
        <f t="shared" si="232"/>
        <v>0</v>
      </c>
      <c r="K990" s="38" t="e">
        <f t="shared" si="228"/>
        <v>#DIV/0!</v>
      </c>
      <c r="L990" s="136"/>
      <c r="M990" s="136"/>
      <c r="N990" s="136"/>
      <c r="O990" s="38" t="e">
        <f t="shared" si="231"/>
        <v>#DIV/0!</v>
      </c>
      <c r="P990" s="29">
        <f t="shared" si="227"/>
        <v>0</v>
      </c>
      <c r="R990" s="5"/>
    </row>
    <row r="991" spans="1:19" s="2" customFormat="1" ht="21.75" customHeight="1" x14ac:dyDescent="0.2">
      <c r="A991" s="42">
        <v>801</v>
      </c>
      <c r="B991" s="25" t="s">
        <v>41</v>
      </c>
      <c r="C991" s="70"/>
      <c r="D991" s="156">
        <f t="shared" si="226"/>
        <v>2101149787</v>
      </c>
      <c r="E991" s="150">
        <f>SUM(E992,E1007,E1022,E1037,E1052,E1082,E1097,E1067,E1112,E1127,E1142,E1157,E1172,E1187,E1202,E1217,E1232,E1247,E1262,E1277,E1292,E1307,E1322,E1337,E1367,E1352,E1382,E1397)</f>
        <v>2627375175.6200004</v>
      </c>
      <c r="F991" s="155">
        <f>SUM(F992,F1007,F1022,F1037,F1052,F1082,F1097,F1067,F1112,F1127,F1142,F1157,F1172,F1187,F1202,F1217,F1232,F1247,F1262,F1277,F1292,F1307,F1322,F1337,F1367,F1352,F1382,F1397)</f>
        <v>2605497079.3399997</v>
      </c>
      <c r="G991" s="187">
        <f t="shared" si="233"/>
        <v>99.167302162134575</v>
      </c>
      <c r="H991" s="150">
        <f>SUM(H992,H1007,H1022,H1037,H1052,H1082,H1097,H1067,H1112,H1127,H1142,H1157,H1172,H1187,H1202,H1217,H1232,H1247,H1262,H1277,H1292,H1307,H1322,H1337,H1367,H1352,H1382,H1397)</f>
        <v>1450769307</v>
      </c>
      <c r="I991" s="155">
        <f t="shared" si="234"/>
        <v>1818505897.5200005</v>
      </c>
      <c r="J991" s="156">
        <f t="shared" si="232"/>
        <v>1808109518.8599997</v>
      </c>
      <c r="K991" s="158">
        <f t="shared" si="228"/>
        <v>99.42830107539497</v>
      </c>
      <c r="L991" s="150">
        <f>SUM(L992,L1007,L1022,L1037,L1052,L1082,L1097,L1067,L1112,L1127,L1142,L1157,L1172,L1187,L1202,L1217,L1232,L1247,L1262,L1277,L1292,L1307,L1322,L1337,L1367,L1352,L1382,L1397)</f>
        <v>650380480</v>
      </c>
      <c r="M991" s="150">
        <f>SUM(M992,M1007,M1022,M1037,M1052,M1082,M1097,M1067,M1112,M1127,M1142,M1157,M1172,M1187,M1202,M1217,M1232,M1247,M1262,M1277,M1292,M1307,M1322,M1337,M1367,M1352,M1382,M1397)</f>
        <v>808869278.0999999</v>
      </c>
      <c r="N991" s="150">
        <f>SUM(N992,N1007,N1022,N1037,N1052,N1082,N1097,N1067,N1112,N1127,N1142,N1157,N1172,N1187,N1202,N1217,N1232,N1247,N1262,N1277,N1292,N1307,N1322,N1337,N1367,N1352,N1382,N1397)</f>
        <v>797387560.4799999</v>
      </c>
      <c r="O991" s="158">
        <f t="shared" si="231"/>
        <v>98.580522473672133</v>
      </c>
      <c r="P991" s="40">
        <f t="shared" si="227"/>
        <v>526225388.62000036</v>
      </c>
      <c r="R991" s="162"/>
    </row>
    <row r="992" spans="1:19" s="2" customFormat="1" ht="15.75" customHeight="1" x14ac:dyDescent="0.2">
      <c r="A992" s="42"/>
      <c r="B992" s="85">
        <v>80101</v>
      </c>
      <c r="C992" s="87" t="s">
        <v>42</v>
      </c>
      <c r="D992" s="135">
        <f t="shared" si="226"/>
        <v>654414814</v>
      </c>
      <c r="E992" s="139">
        <f>SUM(E993,E1002)</f>
        <v>830891070.84000003</v>
      </c>
      <c r="F992" s="135">
        <f>SUM(F993,F1002)</f>
        <v>825658094.67000008</v>
      </c>
      <c r="G992" s="23">
        <f t="shared" si="233"/>
        <v>99.370197086760172</v>
      </c>
      <c r="H992" s="139">
        <f>SUM(H993,H1002)</f>
        <v>654414814</v>
      </c>
      <c r="I992" s="135">
        <f t="shared" si="234"/>
        <v>830891070.84000003</v>
      </c>
      <c r="J992" s="135">
        <f t="shared" si="232"/>
        <v>825658094.67000008</v>
      </c>
      <c r="K992" s="54">
        <f t="shared" si="228"/>
        <v>99.370197086760172</v>
      </c>
      <c r="L992" s="139"/>
      <c r="M992" s="139"/>
      <c r="N992" s="139"/>
      <c r="O992" s="54"/>
      <c r="P992" s="58">
        <f t="shared" si="227"/>
        <v>176476256.84000003</v>
      </c>
      <c r="R992" s="162"/>
      <c r="S992" s="141"/>
    </row>
    <row r="993" spans="1:18" s="2" customFormat="1" ht="14.25" customHeight="1" x14ac:dyDescent="0.2">
      <c r="A993" s="42"/>
      <c r="B993" s="205"/>
      <c r="C993" s="41" t="s">
        <v>110</v>
      </c>
      <c r="D993" s="135">
        <f t="shared" si="226"/>
        <v>577800500</v>
      </c>
      <c r="E993" s="135">
        <f>SUM(E995,E999,E1000,E1001)</f>
        <v>756321911.84000003</v>
      </c>
      <c r="F993" s="135">
        <f>SUM(F995,F999,F1000,F1001)</f>
        <v>751132794.48000014</v>
      </c>
      <c r="G993" s="23">
        <f t="shared" si="233"/>
        <v>99.313900962174202</v>
      </c>
      <c r="H993" s="135">
        <f>SUM(H995,H999,H1000,H1001)</f>
        <v>577800500</v>
      </c>
      <c r="I993" s="135">
        <f t="shared" si="234"/>
        <v>756321911.84000003</v>
      </c>
      <c r="J993" s="135">
        <f t="shared" si="232"/>
        <v>751132794.48000014</v>
      </c>
      <c r="K993" s="23">
        <f t="shared" si="228"/>
        <v>99.313900962174202</v>
      </c>
      <c r="L993" s="135"/>
      <c r="M993" s="135"/>
      <c r="N993" s="135"/>
      <c r="O993" s="23"/>
      <c r="P993" s="19">
        <f t="shared" si="227"/>
        <v>178521411.84000003</v>
      </c>
      <c r="R993" s="5"/>
    </row>
    <row r="994" spans="1:18" s="2" customFormat="1" x14ac:dyDescent="0.2">
      <c r="A994" s="42"/>
      <c r="B994" s="45"/>
      <c r="C994" s="27" t="s">
        <v>22</v>
      </c>
      <c r="D994" s="135"/>
      <c r="E994" s="135"/>
      <c r="F994" s="135"/>
      <c r="G994" s="23"/>
      <c r="H994" s="135"/>
      <c r="I994" s="135"/>
      <c r="J994" s="135"/>
      <c r="K994" s="23"/>
      <c r="L994" s="135"/>
      <c r="M994" s="135"/>
      <c r="N994" s="135"/>
      <c r="O994" s="23"/>
      <c r="P994" s="19">
        <f t="shared" si="227"/>
        <v>0</v>
      </c>
      <c r="R994" s="5"/>
    </row>
    <row r="995" spans="1:18" s="2" customFormat="1" ht="15" customHeight="1" x14ac:dyDescent="0.2">
      <c r="A995" s="42"/>
      <c r="B995" s="45"/>
      <c r="C995" s="22" t="s">
        <v>14</v>
      </c>
      <c r="D995" s="135">
        <f t="shared" si="226"/>
        <v>467876240</v>
      </c>
      <c r="E995" s="135">
        <f>SUM(E997:E998)</f>
        <v>634042716.84000003</v>
      </c>
      <c r="F995" s="135">
        <f>SUM(F997:F998)</f>
        <v>629449543.51999998</v>
      </c>
      <c r="G995" s="23">
        <f t="shared" si="233"/>
        <v>99.27557352241314</v>
      </c>
      <c r="H995" s="135">
        <f>SUM(H997:H998)</f>
        <v>467876240</v>
      </c>
      <c r="I995" s="135">
        <f t="shared" si="234"/>
        <v>634042716.84000003</v>
      </c>
      <c r="J995" s="135">
        <f t="shared" si="232"/>
        <v>629449543.51999998</v>
      </c>
      <c r="K995" s="23">
        <f t="shared" si="228"/>
        <v>99.27557352241314</v>
      </c>
      <c r="L995" s="135"/>
      <c r="M995" s="135"/>
      <c r="N995" s="135"/>
      <c r="O995" s="23"/>
      <c r="P995" s="19">
        <f t="shared" si="227"/>
        <v>166166476.84000003</v>
      </c>
      <c r="R995" s="5"/>
    </row>
    <row r="996" spans="1:18" s="2" customFormat="1" x14ac:dyDescent="0.2">
      <c r="A996" s="42"/>
      <c r="B996" s="45"/>
      <c r="C996" s="27" t="s">
        <v>15</v>
      </c>
      <c r="D996" s="135"/>
      <c r="E996" s="135"/>
      <c r="F996" s="135"/>
      <c r="G996" s="23"/>
      <c r="H996" s="135"/>
      <c r="I996" s="135"/>
      <c r="J996" s="135"/>
      <c r="K996" s="23"/>
      <c r="L996" s="135"/>
      <c r="M996" s="135"/>
      <c r="N996" s="135"/>
      <c r="O996" s="23"/>
      <c r="P996" s="19">
        <f t="shared" si="227"/>
        <v>0</v>
      </c>
      <c r="R996" s="5"/>
    </row>
    <row r="997" spans="1:18" s="2" customFormat="1" ht="13.5" customHeight="1" x14ac:dyDescent="0.2">
      <c r="A997" s="42"/>
      <c r="B997" s="45"/>
      <c r="C997" s="27" t="s">
        <v>19</v>
      </c>
      <c r="D997" s="135">
        <f t="shared" si="226"/>
        <v>406056570</v>
      </c>
      <c r="E997" s="135">
        <v>538335271</v>
      </c>
      <c r="F997" s="135">
        <v>534937823.85000002</v>
      </c>
      <c r="G997" s="23">
        <f t="shared" si="233"/>
        <v>99.368897537831955</v>
      </c>
      <c r="H997" s="135">
        <v>406056570</v>
      </c>
      <c r="I997" s="135">
        <f t="shared" si="234"/>
        <v>538335271</v>
      </c>
      <c r="J997" s="135">
        <f t="shared" si="232"/>
        <v>534937823.85000002</v>
      </c>
      <c r="K997" s="23">
        <f t="shared" si="228"/>
        <v>99.368897537831955</v>
      </c>
      <c r="L997" s="135"/>
      <c r="M997" s="135"/>
      <c r="N997" s="135"/>
      <c r="O997" s="23"/>
      <c r="P997" s="19">
        <f t="shared" si="227"/>
        <v>132278701</v>
      </c>
      <c r="R997" s="5"/>
    </row>
    <row r="998" spans="1:18" s="2" customFormat="1" ht="14.25" customHeight="1" x14ac:dyDescent="0.2">
      <c r="A998" s="42"/>
      <c r="B998" s="45"/>
      <c r="C998" s="27" t="s">
        <v>18</v>
      </c>
      <c r="D998" s="135">
        <f t="shared" si="226"/>
        <v>61819670</v>
      </c>
      <c r="E998" s="135">
        <v>95707445.840000004</v>
      </c>
      <c r="F998" s="135">
        <v>94511719.670000002</v>
      </c>
      <c r="G998" s="23">
        <f t="shared" si="233"/>
        <v>98.75064457158436</v>
      </c>
      <c r="H998" s="135">
        <v>61819670</v>
      </c>
      <c r="I998" s="135">
        <f t="shared" si="234"/>
        <v>95707445.840000004</v>
      </c>
      <c r="J998" s="135">
        <f t="shared" si="232"/>
        <v>94511719.670000002</v>
      </c>
      <c r="K998" s="23">
        <f t="shared" si="228"/>
        <v>98.75064457158436</v>
      </c>
      <c r="L998" s="135"/>
      <c r="M998" s="135"/>
      <c r="N998" s="135"/>
      <c r="O998" s="23"/>
      <c r="P998" s="19">
        <f t="shared" si="227"/>
        <v>33887775.840000004</v>
      </c>
      <c r="R998" s="5"/>
    </row>
    <row r="999" spans="1:18" s="2" customFormat="1" ht="12" customHeight="1" x14ac:dyDescent="0.2">
      <c r="A999" s="42"/>
      <c r="B999" s="45"/>
      <c r="C999" s="22" t="s">
        <v>16</v>
      </c>
      <c r="D999" s="135">
        <f t="shared" si="226"/>
        <v>108000000</v>
      </c>
      <c r="E999" s="135">
        <v>118815380</v>
      </c>
      <c r="F999" s="135">
        <v>118592847.68000001</v>
      </c>
      <c r="G999" s="23">
        <f t="shared" si="233"/>
        <v>99.812707479452584</v>
      </c>
      <c r="H999" s="135">
        <v>108000000</v>
      </c>
      <c r="I999" s="135">
        <f t="shared" si="234"/>
        <v>118815380</v>
      </c>
      <c r="J999" s="135">
        <f t="shared" si="232"/>
        <v>118592847.68000001</v>
      </c>
      <c r="K999" s="23">
        <f t="shared" si="228"/>
        <v>99.812707479452584</v>
      </c>
      <c r="L999" s="135"/>
      <c r="M999" s="135"/>
      <c r="N999" s="135"/>
      <c r="O999" s="23"/>
      <c r="P999" s="19">
        <f t="shared" si="227"/>
        <v>10815380</v>
      </c>
      <c r="R999" s="5"/>
    </row>
    <row r="1000" spans="1:18" s="2" customFormat="1" ht="14.25" customHeight="1" x14ac:dyDescent="0.2">
      <c r="A1000" s="42"/>
      <c r="B1000" s="45"/>
      <c r="C1000" s="22" t="s">
        <v>17</v>
      </c>
      <c r="D1000" s="135">
        <f t="shared" si="226"/>
        <v>327180</v>
      </c>
      <c r="E1000" s="135">
        <v>946360</v>
      </c>
      <c r="F1000" s="135">
        <v>907088.96</v>
      </c>
      <c r="G1000" s="23">
        <f t="shared" si="233"/>
        <v>95.850306437296581</v>
      </c>
      <c r="H1000" s="135">
        <v>327180</v>
      </c>
      <c r="I1000" s="135">
        <f t="shared" si="234"/>
        <v>946360</v>
      </c>
      <c r="J1000" s="135">
        <f t="shared" si="232"/>
        <v>907088.96</v>
      </c>
      <c r="K1000" s="23">
        <f t="shared" si="228"/>
        <v>95.850306437296581</v>
      </c>
      <c r="L1000" s="135"/>
      <c r="M1000" s="135"/>
      <c r="N1000" s="135"/>
      <c r="O1000" s="23"/>
      <c r="P1000" s="19">
        <f t="shared" si="227"/>
        <v>619180</v>
      </c>
      <c r="R1000" s="5"/>
    </row>
    <row r="1001" spans="1:18" s="2" customFormat="1" ht="38.25" customHeight="1" x14ac:dyDescent="0.2">
      <c r="A1001" s="42"/>
      <c r="B1001" s="45"/>
      <c r="C1001" s="24" t="s">
        <v>149</v>
      </c>
      <c r="D1001" s="135">
        <f t="shared" si="226"/>
        <v>1597080</v>
      </c>
      <c r="E1001" s="135">
        <v>2517455</v>
      </c>
      <c r="F1001" s="135">
        <v>2183314.3199999998</v>
      </c>
      <c r="G1001" s="23">
        <f t="shared" si="233"/>
        <v>86.727044574778887</v>
      </c>
      <c r="H1001" s="135">
        <v>1597080</v>
      </c>
      <c r="I1001" s="135">
        <f t="shared" si="234"/>
        <v>2517455</v>
      </c>
      <c r="J1001" s="135">
        <f t="shared" si="232"/>
        <v>2183314.3199999998</v>
      </c>
      <c r="K1001" s="23">
        <f t="shared" si="228"/>
        <v>86.727044574778887</v>
      </c>
      <c r="L1001" s="135"/>
      <c r="M1001" s="135"/>
      <c r="N1001" s="135"/>
      <c r="O1001" s="23"/>
      <c r="P1001" s="19">
        <f t="shared" si="227"/>
        <v>920375</v>
      </c>
      <c r="R1001" s="5"/>
    </row>
    <row r="1002" spans="1:18" s="2" customFormat="1" ht="15" customHeight="1" x14ac:dyDescent="0.2">
      <c r="A1002" s="42"/>
      <c r="B1002" s="45"/>
      <c r="C1002" s="25" t="s">
        <v>111</v>
      </c>
      <c r="D1002" s="135">
        <f t="shared" ref="D1002:D1060" si="235">H1002+L1002</f>
        <v>76614314</v>
      </c>
      <c r="E1002" s="135">
        <f>SUM(E1004)</f>
        <v>74569159</v>
      </c>
      <c r="F1002" s="135">
        <f>SUM(F1004)</f>
        <v>74525300.189999998</v>
      </c>
      <c r="G1002" s="23">
        <f t="shared" si="233"/>
        <v>99.941183713765639</v>
      </c>
      <c r="H1002" s="135">
        <f>SUM(H1004)</f>
        <v>76614314</v>
      </c>
      <c r="I1002" s="135">
        <f t="shared" si="234"/>
        <v>74569159</v>
      </c>
      <c r="J1002" s="135">
        <f t="shared" si="232"/>
        <v>74525300.189999998</v>
      </c>
      <c r="K1002" s="23">
        <f t="shared" si="228"/>
        <v>99.941183713765639</v>
      </c>
      <c r="L1002" s="135"/>
      <c r="M1002" s="135"/>
      <c r="N1002" s="135"/>
      <c r="O1002" s="23"/>
      <c r="P1002" s="19">
        <f t="shared" si="227"/>
        <v>-2045155</v>
      </c>
      <c r="R1002" s="5"/>
    </row>
    <row r="1003" spans="1:18" s="2" customFormat="1" x14ac:dyDescent="0.2">
      <c r="A1003" s="42"/>
      <c r="B1003" s="45"/>
      <c r="C1003" s="26" t="s">
        <v>22</v>
      </c>
      <c r="D1003" s="135"/>
      <c r="E1003" s="135"/>
      <c r="F1003" s="135"/>
      <c r="G1003" s="23"/>
      <c r="H1003" s="135"/>
      <c r="I1003" s="135"/>
      <c r="J1003" s="135"/>
      <c r="K1003" s="23"/>
      <c r="L1003" s="135"/>
      <c r="M1003" s="135"/>
      <c r="N1003" s="135"/>
      <c r="O1003" s="23"/>
      <c r="P1003" s="19">
        <f t="shared" ref="P1003:P1066" si="236">E1003-D1003</f>
        <v>0</v>
      </c>
      <c r="R1003" s="5"/>
    </row>
    <row r="1004" spans="1:18" s="2" customFormat="1" ht="15" customHeight="1" x14ac:dyDescent="0.2">
      <c r="A1004" s="42"/>
      <c r="B1004" s="112"/>
      <c r="C1004" s="49" t="s">
        <v>7</v>
      </c>
      <c r="D1004" s="140">
        <f t="shared" si="235"/>
        <v>76614314</v>
      </c>
      <c r="E1004" s="140">
        <v>74569159</v>
      </c>
      <c r="F1004" s="140">
        <v>74525300.189999998</v>
      </c>
      <c r="G1004" s="50">
        <f t="shared" si="233"/>
        <v>99.941183713765639</v>
      </c>
      <c r="H1004" s="140">
        <v>76614314</v>
      </c>
      <c r="I1004" s="140">
        <f t="shared" si="234"/>
        <v>74569159</v>
      </c>
      <c r="J1004" s="140">
        <f t="shared" si="232"/>
        <v>74525300.189999998</v>
      </c>
      <c r="K1004" s="50">
        <f t="shared" ref="K1004:K1067" si="237">J1004/I1004*100</f>
        <v>99.941183713765639</v>
      </c>
      <c r="L1004" s="140"/>
      <c r="M1004" s="140"/>
      <c r="N1004" s="140"/>
      <c r="O1004" s="50"/>
      <c r="P1004" s="34">
        <f t="shared" si="236"/>
        <v>-2045155</v>
      </c>
      <c r="R1004" s="5"/>
    </row>
    <row r="1005" spans="1:18" s="2" customFormat="1" hidden="1" x14ac:dyDescent="0.2">
      <c r="A1005" s="42"/>
      <c r="B1005" s="45"/>
      <c r="C1005" s="27" t="s">
        <v>15</v>
      </c>
      <c r="D1005" s="135">
        <f t="shared" si="235"/>
        <v>0</v>
      </c>
      <c r="E1005" s="135"/>
      <c r="F1005" s="135"/>
      <c r="G1005" s="23" t="e">
        <f t="shared" si="233"/>
        <v>#DIV/0!</v>
      </c>
      <c r="H1005" s="135"/>
      <c r="I1005" s="135">
        <f t="shared" si="234"/>
        <v>0</v>
      </c>
      <c r="J1005" s="135">
        <f t="shared" si="232"/>
        <v>0</v>
      </c>
      <c r="K1005" s="23" t="e">
        <f t="shared" si="237"/>
        <v>#DIV/0!</v>
      </c>
      <c r="L1005" s="135"/>
      <c r="M1005" s="135"/>
      <c r="N1005" s="135"/>
      <c r="O1005" s="23" t="e">
        <f>N1005/M1005*100</f>
        <v>#DIV/0!</v>
      </c>
      <c r="P1005" s="19">
        <f t="shared" si="236"/>
        <v>0</v>
      </c>
      <c r="R1005" s="5"/>
    </row>
    <row r="1006" spans="1:18" s="2" customFormat="1" ht="39" hidden="1" customHeight="1" x14ac:dyDescent="0.2">
      <c r="A1006" s="42"/>
      <c r="B1006" s="112"/>
      <c r="C1006" s="53" t="s">
        <v>150</v>
      </c>
      <c r="D1006" s="140">
        <f t="shared" si="235"/>
        <v>0</v>
      </c>
      <c r="E1006" s="140"/>
      <c r="F1006" s="140"/>
      <c r="G1006" s="50" t="e">
        <f t="shared" si="233"/>
        <v>#DIV/0!</v>
      </c>
      <c r="H1006" s="140"/>
      <c r="I1006" s="140">
        <f t="shared" si="234"/>
        <v>0</v>
      </c>
      <c r="J1006" s="135">
        <f t="shared" si="232"/>
        <v>0</v>
      </c>
      <c r="K1006" s="50" t="e">
        <f t="shared" si="237"/>
        <v>#DIV/0!</v>
      </c>
      <c r="L1006" s="140"/>
      <c r="M1006" s="140"/>
      <c r="N1006" s="140"/>
      <c r="O1006" s="50" t="e">
        <f>N1006/M1006*100</f>
        <v>#DIV/0!</v>
      </c>
      <c r="P1006" s="34">
        <f t="shared" si="236"/>
        <v>0</v>
      </c>
      <c r="R1006" s="5"/>
    </row>
    <row r="1007" spans="1:18" s="2" customFormat="1" ht="16.5" customHeight="1" x14ac:dyDescent="0.2">
      <c r="A1007" s="42"/>
      <c r="B1007" s="32">
        <v>80102</v>
      </c>
      <c r="C1007" s="25" t="s">
        <v>91</v>
      </c>
      <c r="D1007" s="135">
        <f t="shared" si="235"/>
        <v>88052720</v>
      </c>
      <c r="E1007" s="135">
        <f>SUM(E1008,E1017)</f>
        <v>110298909</v>
      </c>
      <c r="F1007" s="135">
        <f>SUM(F1008,F1017)</f>
        <v>109251643.58999999</v>
      </c>
      <c r="G1007" s="23">
        <f t="shared" si="233"/>
        <v>99.050520608503916</v>
      </c>
      <c r="H1007" s="135"/>
      <c r="I1007" s="135"/>
      <c r="J1007" s="135"/>
      <c r="K1007" s="23"/>
      <c r="L1007" s="135">
        <f>SUM(L1008,L1017)</f>
        <v>88052720</v>
      </c>
      <c r="M1007" s="135">
        <f>SUM(M1008,M1017)</f>
        <v>110298909</v>
      </c>
      <c r="N1007" s="135">
        <f>SUM(N1008,N1017)</f>
        <v>109251643.58999999</v>
      </c>
      <c r="O1007" s="23">
        <f>N1007/M1007*100</f>
        <v>99.050520608503916</v>
      </c>
      <c r="P1007" s="59">
        <f t="shared" si="236"/>
        <v>22246189</v>
      </c>
      <c r="R1007" s="5"/>
    </row>
    <row r="1008" spans="1:18" s="2" customFormat="1" ht="12.75" customHeight="1" x14ac:dyDescent="0.2">
      <c r="A1008" s="42"/>
      <c r="B1008" s="205"/>
      <c r="C1008" s="41" t="s">
        <v>110</v>
      </c>
      <c r="D1008" s="135">
        <f t="shared" si="235"/>
        <v>88042720</v>
      </c>
      <c r="E1008" s="135">
        <f>SUM(E1010,E1014,E1015,E1016)</f>
        <v>110298909</v>
      </c>
      <c r="F1008" s="135">
        <f>SUM(F1010,F1014,F1015,F1016)</f>
        <v>109251643.58999999</v>
      </c>
      <c r="G1008" s="23">
        <f t="shared" si="233"/>
        <v>99.050520608503916</v>
      </c>
      <c r="H1008" s="135"/>
      <c r="I1008" s="135"/>
      <c r="J1008" s="135"/>
      <c r="K1008" s="23"/>
      <c r="L1008" s="135">
        <f>SUM(L1010,L1014,L1015,L1016)</f>
        <v>88042720</v>
      </c>
      <c r="M1008" s="135">
        <f>SUM(M1010,M1014,M1015,M1016)</f>
        <v>110298909</v>
      </c>
      <c r="N1008" s="135">
        <f>SUM(N1010,N1014,N1015,N1016)</f>
        <v>109251643.58999999</v>
      </c>
      <c r="O1008" s="23">
        <f>N1008/M1008*100</f>
        <v>99.050520608503916</v>
      </c>
      <c r="P1008" s="19">
        <f t="shared" si="236"/>
        <v>22256189</v>
      </c>
      <c r="R1008" s="5"/>
    </row>
    <row r="1009" spans="1:18" s="2" customFormat="1" x14ac:dyDescent="0.2">
      <c r="A1009" s="42"/>
      <c r="B1009" s="45"/>
      <c r="C1009" s="27" t="s">
        <v>22</v>
      </c>
      <c r="D1009" s="135"/>
      <c r="E1009" s="135"/>
      <c r="F1009" s="135"/>
      <c r="G1009" s="23"/>
      <c r="H1009" s="135"/>
      <c r="I1009" s="135"/>
      <c r="J1009" s="135"/>
      <c r="K1009" s="23"/>
      <c r="L1009" s="135"/>
      <c r="M1009" s="135"/>
      <c r="N1009" s="135"/>
      <c r="O1009" s="23"/>
      <c r="P1009" s="19">
        <f t="shared" si="236"/>
        <v>0</v>
      </c>
      <c r="R1009" s="5"/>
    </row>
    <row r="1010" spans="1:18" s="2" customFormat="1" ht="18" customHeight="1" x14ac:dyDescent="0.2">
      <c r="A1010" s="43"/>
      <c r="B1010" s="46"/>
      <c r="C1010" s="37" t="s">
        <v>14</v>
      </c>
      <c r="D1010" s="136">
        <f t="shared" si="235"/>
        <v>68291950</v>
      </c>
      <c r="E1010" s="136">
        <f>SUM(E1012:E1013)</f>
        <v>87700769</v>
      </c>
      <c r="F1010" s="136">
        <f>SUM(F1012:F1013)</f>
        <v>87238678.030000001</v>
      </c>
      <c r="G1010" s="38">
        <f t="shared" si="233"/>
        <v>99.473104996376932</v>
      </c>
      <c r="H1010" s="136"/>
      <c r="I1010" s="136"/>
      <c r="J1010" s="136"/>
      <c r="K1010" s="38"/>
      <c r="L1010" s="136">
        <f>SUM(L1012:L1013)</f>
        <v>68291950</v>
      </c>
      <c r="M1010" s="136">
        <f>SUM(M1012:M1013)</f>
        <v>87700769</v>
      </c>
      <c r="N1010" s="136">
        <f>SUM(N1012:N1013)</f>
        <v>87238678.030000001</v>
      </c>
      <c r="O1010" s="38">
        <f>N1010/M1010*100</f>
        <v>99.473104996376932</v>
      </c>
      <c r="P1010" s="19">
        <f t="shared" si="236"/>
        <v>19408819</v>
      </c>
      <c r="R1010" s="5"/>
    </row>
    <row r="1011" spans="1:18" s="2" customFormat="1" ht="12" customHeight="1" x14ac:dyDescent="0.2">
      <c r="A1011" s="42"/>
      <c r="B1011" s="45"/>
      <c r="C1011" s="27" t="s">
        <v>15</v>
      </c>
      <c r="D1011" s="135"/>
      <c r="E1011" s="135"/>
      <c r="F1011" s="135"/>
      <c r="G1011" s="23"/>
      <c r="H1011" s="135"/>
      <c r="I1011" s="135"/>
      <c r="J1011" s="135"/>
      <c r="K1011" s="23"/>
      <c r="L1011" s="135"/>
      <c r="M1011" s="135"/>
      <c r="N1011" s="135"/>
      <c r="O1011" s="23"/>
      <c r="P1011" s="19">
        <f t="shared" si="236"/>
        <v>0</v>
      </c>
      <c r="R1011" s="5"/>
    </row>
    <row r="1012" spans="1:18" s="2" customFormat="1" ht="12.75" customHeight="1" x14ac:dyDescent="0.2">
      <c r="A1012" s="42"/>
      <c r="B1012" s="45"/>
      <c r="C1012" s="27" t="s">
        <v>19</v>
      </c>
      <c r="D1012" s="135">
        <f t="shared" si="235"/>
        <v>62519410</v>
      </c>
      <c r="E1012" s="135">
        <v>78385881</v>
      </c>
      <c r="F1012" s="135">
        <v>77973543.519999996</v>
      </c>
      <c r="G1012" s="23">
        <f t="shared" si="233"/>
        <v>99.473964603395856</v>
      </c>
      <c r="H1012" s="135"/>
      <c r="I1012" s="135"/>
      <c r="J1012" s="135"/>
      <c r="K1012" s="23"/>
      <c r="L1012" s="135">
        <v>62519410</v>
      </c>
      <c r="M1012" s="135">
        <v>78385881</v>
      </c>
      <c r="N1012" s="135">
        <v>77973543.519999996</v>
      </c>
      <c r="O1012" s="23">
        <f t="shared" ref="O1012:O1036" si="238">N1012/M1012*100</f>
        <v>99.473964603395856</v>
      </c>
      <c r="P1012" s="19">
        <f t="shared" si="236"/>
        <v>15866471</v>
      </c>
      <c r="R1012" s="5"/>
    </row>
    <row r="1013" spans="1:18" s="2" customFormat="1" ht="14.25" customHeight="1" x14ac:dyDescent="0.2">
      <c r="A1013" s="42"/>
      <c r="B1013" s="45"/>
      <c r="C1013" s="27" t="s">
        <v>18</v>
      </c>
      <c r="D1013" s="135">
        <f t="shared" si="235"/>
        <v>5772540</v>
      </c>
      <c r="E1013" s="135">
        <v>9314888</v>
      </c>
      <c r="F1013" s="135">
        <v>9265134.5099999998</v>
      </c>
      <c r="G1013" s="23">
        <f t="shared" si="233"/>
        <v>99.465871301941576</v>
      </c>
      <c r="H1013" s="135"/>
      <c r="I1013" s="135"/>
      <c r="J1013" s="135"/>
      <c r="K1013" s="23"/>
      <c r="L1013" s="135">
        <v>5772540</v>
      </c>
      <c r="M1013" s="135">
        <v>9314888</v>
      </c>
      <c r="N1013" s="135">
        <v>9265134.5099999998</v>
      </c>
      <c r="O1013" s="23">
        <f t="shared" si="238"/>
        <v>99.465871301941576</v>
      </c>
      <c r="P1013" s="19">
        <f t="shared" si="236"/>
        <v>3542348</v>
      </c>
      <c r="R1013" s="5"/>
    </row>
    <row r="1014" spans="1:18" s="2" customFormat="1" ht="13.5" customHeight="1" x14ac:dyDescent="0.2">
      <c r="A1014" s="42"/>
      <c r="B1014" s="45"/>
      <c r="C1014" s="22" t="s">
        <v>16</v>
      </c>
      <c r="D1014" s="135">
        <f t="shared" si="235"/>
        <v>17500000</v>
      </c>
      <c r="E1014" s="135">
        <v>20207120</v>
      </c>
      <c r="F1014" s="135">
        <v>20207012.850000001</v>
      </c>
      <c r="G1014" s="23">
        <f t="shared" si="233"/>
        <v>99.99946974135851</v>
      </c>
      <c r="H1014" s="135"/>
      <c r="I1014" s="135"/>
      <c r="J1014" s="135"/>
      <c r="K1014" s="23"/>
      <c r="L1014" s="135">
        <v>17500000</v>
      </c>
      <c r="M1014" s="135">
        <v>20207120</v>
      </c>
      <c r="N1014" s="135">
        <v>20207012.850000001</v>
      </c>
      <c r="O1014" s="23">
        <f t="shared" si="238"/>
        <v>99.99946974135851</v>
      </c>
      <c r="P1014" s="19">
        <f t="shared" si="236"/>
        <v>2707120</v>
      </c>
      <c r="R1014" s="5"/>
    </row>
    <row r="1015" spans="1:18" s="2" customFormat="1" ht="13.5" customHeight="1" x14ac:dyDescent="0.2">
      <c r="A1015" s="42"/>
      <c r="B1015" s="45"/>
      <c r="C1015" s="22" t="s">
        <v>17</v>
      </c>
      <c r="D1015" s="135">
        <f t="shared" si="235"/>
        <v>36480</v>
      </c>
      <c r="E1015" s="135">
        <v>49970</v>
      </c>
      <c r="F1015" s="135">
        <v>48792.77</v>
      </c>
      <c r="G1015" s="23">
        <f t="shared" si="233"/>
        <v>97.644126475885528</v>
      </c>
      <c r="H1015" s="135"/>
      <c r="I1015" s="135"/>
      <c r="J1015" s="135"/>
      <c r="K1015" s="23"/>
      <c r="L1015" s="135">
        <v>36480</v>
      </c>
      <c r="M1015" s="135">
        <v>49970</v>
      </c>
      <c r="N1015" s="135">
        <v>48792.77</v>
      </c>
      <c r="O1015" s="23">
        <f t="shared" si="238"/>
        <v>97.644126475885528</v>
      </c>
      <c r="P1015" s="34">
        <f t="shared" si="236"/>
        <v>13490</v>
      </c>
      <c r="R1015" s="5"/>
    </row>
    <row r="1016" spans="1:18" s="2" customFormat="1" ht="39" customHeight="1" x14ac:dyDescent="0.2">
      <c r="A1016" s="42"/>
      <c r="B1016" s="45"/>
      <c r="C1016" s="24" t="s">
        <v>149</v>
      </c>
      <c r="D1016" s="135">
        <f t="shared" si="235"/>
        <v>2214290</v>
      </c>
      <c r="E1016" s="135">
        <v>2341050</v>
      </c>
      <c r="F1016" s="135">
        <v>1757159.94</v>
      </c>
      <c r="G1016" s="23">
        <f t="shared" si="233"/>
        <v>75.058624975972322</v>
      </c>
      <c r="H1016" s="135"/>
      <c r="I1016" s="135"/>
      <c r="J1016" s="135"/>
      <c r="K1016" s="23"/>
      <c r="L1016" s="135">
        <v>2214290</v>
      </c>
      <c r="M1016" s="135">
        <v>2341050</v>
      </c>
      <c r="N1016" s="135">
        <v>1757159.94</v>
      </c>
      <c r="O1016" s="23">
        <f t="shared" si="238"/>
        <v>75.058624975972322</v>
      </c>
      <c r="P1016" s="19">
        <f t="shared" si="236"/>
        <v>126760</v>
      </c>
      <c r="R1016" s="5"/>
    </row>
    <row r="1017" spans="1:18" s="2" customFormat="1" ht="15" customHeight="1" x14ac:dyDescent="0.2">
      <c r="A1017" s="42"/>
      <c r="B1017" s="45"/>
      <c r="C1017" s="25" t="s">
        <v>111</v>
      </c>
      <c r="D1017" s="135">
        <f t="shared" si="235"/>
        <v>10000</v>
      </c>
      <c r="E1017" s="135"/>
      <c r="F1017" s="135"/>
      <c r="G1017" s="23"/>
      <c r="H1017" s="135"/>
      <c r="I1017" s="135"/>
      <c r="J1017" s="135"/>
      <c r="K1017" s="23"/>
      <c r="L1017" s="135">
        <f>SUM(L1019)</f>
        <v>10000</v>
      </c>
      <c r="M1017" s="135"/>
      <c r="N1017" s="135"/>
      <c r="O1017" s="23"/>
      <c r="P1017" s="19">
        <f t="shared" si="236"/>
        <v>-10000</v>
      </c>
      <c r="R1017" s="5"/>
    </row>
    <row r="1018" spans="1:18" s="2" customFormat="1" x14ac:dyDescent="0.2">
      <c r="A1018" s="42"/>
      <c r="B1018" s="45"/>
      <c r="C1018" s="26" t="s">
        <v>22</v>
      </c>
      <c r="D1018" s="135"/>
      <c r="E1018" s="135"/>
      <c r="F1018" s="135"/>
      <c r="G1018" s="23"/>
      <c r="H1018" s="135"/>
      <c r="I1018" s="135"/>
      <c r="J1018" s="135"/>
      <c r="K1018" s="23"/>
      <c r="L1018" s="135"/>
      <c r="M1018" s="135"/>
      <c r="N1018" s="135"/>
      <c r="O1018" s="23"/>
      <c r="P1018" s="19">
        <f t="shared" si="236"/>
        <v>0</v>
      </c>
      <c r="R1018" s="5"/>
    </row>
    <row r="1019" spans="1:18" s="2" customFormat="1" ht="15.75" customHeight="1" x14ac:dyDescent="0.2">
      <c r="A1019" s="42"/>
      <c r="B1019" s="112"/>
      <c r="C1019" s="49" t="s">
        <v>7</v>
      </c>
      <c r="D1019" s="140">
        <f t="shared" si="235"/>
        <v>10000</v>
      </c>
      <c r="E1019" s="140"/>
      <c r="F1019" s="140"/>
      <c r="G1019" s="50"/>
      <c r="H1019" s="140"/>
      <c r="I1019" s="140"/>
      <c r="J1019" s="140"/>
      <c r="K1019" s="50"/>
      <c r="L1019" s="140">
        <v>10000</v>
      </c>
      <c r="M1019" s="140"/>
      <c r="N1019" s="140"/>
      <c r="O1019" s="50"/>
      <c r="P1019" s="19">
        <f t="shared" si="236"/>
        <v>-10000</v>
      </c>
      <c r="R1019" s="5"/>
    </row>
    <row r="1020" spans="1:18" s="2" customFormat="1" hidden="1" x14ac:dyDescent="0.2">
      <c r="A1020" s="42"/>
      <c r="B1020" s="45"/>
      <c r="C1020" s="27" t="s">
        <v>15</v>
      </c>
      <c r="D1020" s="135">
        <f t="shared" si="235"/>
        <v>0</v>
      </c>
      <c r="E1020" s="135"/>
      <c r="F1020" s="135"/>
      <c r="G1020" s="23" t="e">
        <f t="shared" si="233"/>
        <v>#DIV/0!</v>
      </c>
      <c r="H1020" s="135"/>
      <c r="I1020" s="135">
        <f t="shared" si="234"/>
        <v>0</v>
      </c>
      <c r="J1020" s="135">
        <f t="shared" si="232"/>
        <v>0</v>
      </c>
      <c r="K1020" s="23" t="e">
        <f t="shared" si="237"/>
        <v>#DIV/0!</v>
      </c>
      <c r="L1020" s="135"/>
      <c r="M1020" s="135"/>
      <c r="N1020" s="135"/>
      <c r="O1020" s="50" t="e">
        <f t="shared" si="238"/>
        <v>#DIV/0!</v>
      </c>
      <c r="P1020" s="19">
        <f t="shared" si="236"/>
        <v>0</v>
      </c>
      <c r="R1020" s="5"/>
    </row>
    <row r="1021" spans="1:18" s="2" customFormat="1" ht="39" hidden="1" customHeight="1" x14ac:dyDescent="0.2">
      <c r="A1021" s="42"/>
      <c r="B1021" s="112"/>
      <c r="C1021" s="53" t="s">
        <v>150</v>
      </c>
      <c r="D1021" s="140">
        <f t="shared" si="235"/>
        <v>0</v>
      </c>
      <c r="E1021" s="140"/>
      <c r="F1021" s="140"/>
      <c r="G1021" s="50" t="e">
        <f t="shared" si="233"/>
        <v>#DIV/0!</v>
      </c>
      <c r="H1021" s="140"/>
      <c r="I1021" s="140">
        <f t="shared" si="234"/>
        <v>0</v>
      </c>
      <c r="J1021" s="135">
        <f t="shared" si="232"/>
        <v>0</v>
      </c>
      <c r="K1021" s="50" t="e">
        <f t="shared" si="237"/>
        <v>#DIV/0!</v>
      </c>
      <c r="L1021" s="140"/>
      <c r="M1021" s="140"/>
      <c r="N1021" s="140"/>
      <c r="O1021" s="23" t="e">
        <f t="shared" si="238"/>
        <v>#DIV/0!</v>
      </c>
      <c r="P1021" s="34">
        <f t="shared" si="236"/>
        <v>0</v>
      </c>
      <c r="R1021" s="5"/>
    </row>
    <row r="1022" spans="1:18" s="2" customFormat="1" ht="14.25" customHeight="1" x14ac:dyDescent="0.2">
      <c r="A1022" s="42"/>
      <c r="B1022" s="32">
        <v>80103</v>
      </c>
      <c r="C1022" s="91" t="s">
        <v>135</v>
      </c>
      <c r="D1022" s="135">
        <f t="shared" si="235"/>
        <v>3132920</v>
      </c>
      <c r="E1022" s="135">
        <f>SUM(E1023,E1032)</f>
        <v>4378465</v>
      </c>
      <c r="F1022" s="135">
        <f>SUM(F1023,F1032)</f>
        <v>4315809.0200000005</v>
      </c>
      <c r="G1022" s="23">
        <f t="shared" si="233"/>
        <v>98.56899666892393</v>
      </c>
      <c r="H1022" s="135">
        <f>SUM(H1023,H1032)</f>
        <v>3132920</v>
      </c>
      <c r="I1022" s="135">
        <f t="shared" si="234"/>
        <v>4378465</v>
      </c>
      <c r="J1022" s="135">
        <f t="shared" si="232"/>
        <v>4315809.0200000005</v>
      </c>
      <c r="K1022" s="23">
        <f t="shared" si="237"/>
        <v>98.56899666892393</v>
      </c>
      <c r="L1022" s="135"/>
      <c r="M1022" s="135"/>
      <c r="N1022" s="135"/>
      <c r="O1022" s="23"/>
      <c r="P1022" s="59">
        <f t="shared" si="236"/>
        <v>1245545</v>
      </c>
      <c r="R1022" s="5"/>
    </row>
    <row r="1023" spans="1:18" s="2" customFormat="1" ht="15" customHeight="1" x14ac:dyDescent="0.2">
      <c r="A1023" s="42"/>
      <c r="B1023" s="32"/>
      <c r="C1023" s="41" t="s">
        <v>110</v>
      </c>
      <c r="D1023" s="135">
        <f t="shared" si="235"/>
        <v>3132920</v>
      </c>
      <c r="E1023" s="135">
        <f>SUM(E1025,E1029,E1030,E1031)</f>
        <v>4378465</v>
      </c>
      <c r="F1023" s="135">
        <f>SUM(F1025,F1029,F1030,F1031)</f>
        <v>4315809.0200000005</v>
      </c>
      <c r="G1023" s="23">
        <f t="shared" si="233"/>
        <v>98.56899666892393</v>
      </c>
      <c r="H1023" s="135">
        <f>SUM(H1025,H1029,H1030,H1031)</f>
        <v>3132920</v>
      </c>
      <c r="I1023" s="135">
        <f t="shared" si="234"/>
        <v>4378465</v>
      </c>
      <c r="J1023" s="135">
        <f t="shared" si="232"/>
        <v>4315809.0200000005</v>
      </c>
      <c r="K1023" s="23">
        <f t="shared" si="237"/>
        <v>98.56899666892393</v>
      </c>
      <c r="L1023" s="135"/>
      <c r="M1023" s="135"/>
      <c r="N1023" s="135"/>
      <c r="O1023" s="23"/>
      <c r="P1023" s="19">
        <f t="shared" si="236"/>
        <v>1245545</v>
      </c>
      <c r="R1023" s="5"/>
    </row>
    <row r="1024" spans="1:18" s="2" customFormat="1" x14ac:dyDescent="0.2">
      <c r="A1024" s="42"/>
      <c r="B1024" s="32"/>
      <c r="C1024" s="27" t="s">
        <v>22</v>
      </c>
      <c r="D1024" s="135"/>
      <c r="E1024" s="135"/>
      <c r="F1024" s="135"/>
      <c r="G1024" s="23"/>
      <c r="H1024" s="135"/>
      <c r="I1024" s="135"/>
      <c r="J1024" s="135"/>
      <c r="K1024" s="23"/>
      <c r="L1024" s="135"/>
      <c r="M1024" s="135"/>
      <c r="N1024" s="135"/>
      <c r="O1024" s="23"/>
      <c r="P1024" s="19">
        <f t="shared" si="236"/>
        <v>0</v>
      </c>
      <c r="R1024" s="5"/>
    </row>
    <row r="1025" spans="1:18" s="2" customFormat="1" ht="15" customHeight="1" x14ac:dyDescent="0.2">
      <c r="A1025" s="42"/>
      <c r="B1025" s="32"/>
      <c r="C1025" s="22" t="s">
        <v>14</v>
      </c>
      <c r="D1025" s="135">
        <f t="shared" si="235"/>
        <v>2232920</v>
      </c>
      <c r="E1025" s="135">
        <f>SUM(E1027:E1028)</f>
        <v>3419485</v>
      </c>
      <c r="F1025" s="135">
        <f>SUM(F1027:F1028)</f>
        <v>3356934.14</v>
      </c>
      <c r="G1025" s="23">
        <f t="shared" si="233"/>
        <v>98.170752028448732</v>
      </c>
      <c r="H1025" s="135">
        <f>SUM(H1027:H1028)</f>
        <v>2232920</v>
      </c>
      <c r="I1025" s="135">
        <f t="shared" si="234"/>
        <v>3419485</v>
      </c>
      <c r="J1025" s="135">
        <f t="shared" si="232"/>
        <v>3356934.14</v>
      </c>
      <c r="K1025" s="23">
        <f t="shared" si="237"/>
        <v>98.170752028448732</v>
      </c>
      <c r="L1025" s="135"/>
      <c r="M1025" s="135"/>
      <c r="N1025" s="135"/>
      <c r="O1025" s="23"/>
      <c r="P1025" s="19">
        <f t="shared" si="236"/>
        <v>1186565</v>
      </c>
      <c r="R1025" s="5"/>
    </row>
    <row r="1026" spans="1:18" s="2" customFormat="1" x14ac:dyDescent="0.2">
      <c r="A1026" s="42"/>
      <c r="B1026" s="32"/>
      <c r="C1026" s="27" t="s">
        <v>15</v>
      </c>
      <c r="D1026" s="135"/>
      <c r="E1026" s="135"/>
      <c r="F1026" s="135"/>
      <c r="G1026" s="23"/>
      <c r="H1026" s="135"/>
      <c r="I1026" s="135"/>
      <c r="J1026" s="135"/>
      <c r="K1026" s="23"/>
      <c r="L1026" s="135"/>
      <c r="M1026" s="135"/>
      <c r="N1026" s="135"/>
      <c r="O1026" s="23"/>
      <c r="P1026" s="19">
        <f t="shared" si="236"/>
        <v>0</v>
      </c>
      <c r="R1026" s="5"/>
    </row>
    <row r="1027" spans="1:18" s="2" customFormat="1" ht="15" customHeight="1" x14ac:dyDescent="0.2">
      <c r="A1027" s="42"/>
      <c r="B1027" s="32"/>
      <c r="C1027" s="27" t="s">
        <v>19</v>
      </c>
      <c r="D1027" s="135">
        <f t="shared" si="235"/>
        <v>1952570</v>
      </c>
      <c r="E1027" s="135">
        <v>3088900</v>
      </c>
      <c r="F1027" s="135">
        <v>3027998.23</v>
      </c>
      <c r="G1027" s="23">
        <f t="shared" si="233"/>
        <v>98.028367056233606</v>
      </c>
      <c r="H1027" s="135">
        <v>1952570</v>
      </c>
      <c r="I1027" s="135">
        <f t="shared" si="234"/>
        <v>3088900</v>
      </c>
      <c r="J1027" s="135">
        <f t="shared" si="232"/>
        <v>3027998.23</v>
      </c>
      <c r="K1027" s="23">
        <f t="shared" si="237"/>
        <v>98.028367056233606</v>
      </c>
      <c r="L1027" s="135"/>
      <c r="M1027" s="135"/>
      <c r="N1027" s="135"/>
      <c r="O1027" s="23"/>
      <c r="P1027" s="19">
        <f t="shared" si="236"/>
        <v>1136330</v>
      </c>
      <c r="R1027" s="5"/>
    </row>
    <row r="1028" spans="1:18" s="2" customFormat="1" ht="15" customHeight="1" x14ac:dyDescent="0.2">
      <c r="A1028" s="42"/>
      <c r="B1028" s="32"/>
      <c r="C1028" s="27" t="s">
        <v>18</v>
      </c>
      <c r="D1028" s="135">
        <f t="shared" si="235"/>
        <v>280350</v>
      </c>
      <c r="E1028" s="135">
        <v>330585</v>
      </c>
      <c r="F1028" s="135">
        <v>328935.90999999997</v>
      </c>
      <c r="G1028" s="23">
        <f t="shared" si="233"/>
        <v>99.501160064733725</v>
      </c>
      <c r="H1028" s="135">
        <v>280350</v>
      </c>
      <c r="I1028" s="135">
        <f t="shared" si="234"/>
        <v>330585</v>
      </c>
      <c r="J1028" s="135">
        <f t="shared" si="232"/>
        <v>328935.90999999997</v>
      </c>
      <c r="K1028" s="23">
        <f t="shared" si="237"/>
        <v>99.501160064733725</v>
      </c>
      <c r="L1028" s="135"/>
      <c r="M1028" s="135"/>
      <c r="N1028" s="135"/>
      <c r="O1028" s="23"/>
      <c r="P1028" s="19">
        <f t="shared" si="236"/>
        <v>50235</v>
      </c>
      <c r="R1028" s="5"/>
    </row>
    <row r="1029" spans="1:18" s="2" customFormat="1" ht="15" customHeight="1" x14ac:dyDescent="0.2">
      <c r="A1029" s="42"/>
      <c r="B1029" s="32"/>
      <c r="C1029" s="22" t="s">
        <v>16</v>
      </c>
      <c r="D1029" s="135">
        <f t="shared" si="235"/>
        <v>900000</v>
      </c>
      <c r="E1029" s="135">
        <v>955380</v>
      </c>
      <c r="F1029" s="135">
        <v>955274.88</v>
      </c>
      <c r="G1029" s="23">
        <f t="shared" si="233"/>
        <v>99.98899704829492</v>
      </c>
      <c r="H1029" s="135">
        <v>900000</v>
      </c>
      <c r="I1029" s="135">
        <f t="shared" si="234"/>
        <v>955380</v>
      </c>
      <c r="J1029" s="135">
        <f t="shared" si="232"/>
        <v>955274.88</v>
      </c>
      <c r="K1029" s="23">
        <f t="shared" si="237"/>
        <v>99.98899704829492</v>
      </c>
      <c r="L1029" s="135"/>
      <c r="M1029" s="135"/>
      <c r="N1029" s="135"/>
      <c r="O1029" s="23"/>
      <c r="P1029" s="34">
        <f t="shared" si="236"/>
        <v>55380</v>
      </c>
      <c r="R1029" s="5"/>
    </row>
    <row r="1030" spans="1:18" s="2" customFormat="1" ht="13.5" customHeight="1" x14ac:dyDescent="0.2">
      <c r="A1030" s="117"/>
      <c r="B1030" s="48"/>
      <c r="C1030" s="49" t="s">
        <v>17</v>
      </c>
      <c r="D1030" s="140"/>
      <c r="E1030" s="140">
        <v>3600</v>
      </c>
      <c r="F1030" s="140">
        <v>3600</v>
      </c>
      <c r="G1030" s="50">
        <f t="shared" si="233"/>
        <v>100</v>
      </c>
      <c r="H1030" s="140"/>
      <c r="I1030" s="140">
        <f t="shared" si="234"/>
        <v>3600</v>
      </c>
      <c r="J1030" s="140">
        <f t="shared" si="232"/>
        <v>3600</v>
      </c>
      <c r="K1030" s="50">
        <f t="shared" si="237"/>
        <v>100</v>
      </c>
      <c r="L1030" s="140"/>
      <c r="M1030" s="140"/>
      <c r="N1030" s="140"/>
      <c r="O1030" s="50"/>
      <c r="P1030" s="19">
        <f t="shared" si="236"/>
        <v>3600</v>
      </c>
      <c r="R1030" s="5"/>
    </row>
    <row r="1031" spans="1:18" s="2" customFormat="1" ht="39" hidden="1" customHeight="1" x14ac:dyDescent="0.2">
      <c r="A1031" s="42"/>
      <c r="B1031" s="48"/>
      <c r="C1031" s="110" t="s">
        <v>149</v>
      </c>
      <c r="D1031" s="140">
        <f t="shared" si="235"/>
        <v>0</v>
      </c>
      <c r="E1031" s="140"/>
      <c r="F1031" s="140"/>
      <c r="G1031" s="50" t="e">
        <f t="shared" si="233"/>
        <v>#DIV/0!</v>
      </c>
      <c r="H1031" s="140"/>
      <c r="I1031" s="140">
        <f t="shared" si="234"/>
        <v>0</v>
      </c>
      <c r="J1031" s="140">
        <f t="shared" si="232"/>
        <v>0</v>
      </c>
      <c r="K1031" s="23" t="e">
        <f t="shared" si="237"/>
        <v>#DIV/0!</v>
      </c>
      <c r="L1031" s="135"/>
      <c r="M1031" s="135"/>
      <c r="N1031" s="135"/>
      <c r="O1031" s="50"/>
      <c r="P1031" s="19">
        <f t="shared" si="236"/>
        <v>0</v>
      </c>
      <c r="R1031" s="5"/>
    </row>
    <row r="1032" spans="1:18" s="2" customFormat="1" ht="15" hidden="1" customHeight="1" x14ac:dyDescent="0.2">
      <c r="A1032" s="42"/>
      <c r="B1032" s="32"/>
      <c r="C1032" s="25" t="s">
        <v>111</v>
      </c>
      <c r="D1032" s="135"/>
      <c r="E1032" s="135">
        <f>SUM(E1034)</f>
        <v>0</v>
      </c>
      <c r="F1032" s="135">
        <f>SUM(F1034)</f>
        <v>0</v>
      </c>
      <c r="G1032" s="23" t="e">
        <f t="shared" si="233"/>
        <v>#DIV/0!</v>
      </c>
      <c r="H1032" s="135">
        <f>SUM(H1034)</f>
        <v>0</v>
      </c>
      <c r="I1032" s="135">
        <f t="shared" si="234"/>
        <v>0</v>
      </c>
      <c r="J1032" s="135">
        <f t="shared" si="232"/>
        <v>0</v>
      </c>
      <c r="K1032" s="23" t="e">
        <f t="shared" si="237"/>
        <v>#DIV/0!</v>
      </c>
      <c r="L1032" s="135">
        <f>SUM(L1034)</f>
        <v>0</v>
      </c>
      <c r="M1032" s="135">
        <f>SUM(M1034)</f>
        <v>0</v>
      </c>
      <c r="N1032" s="135">
        <f>SUM(N1034)</f>
        <v>0</v>
      </c>
      <c r="O1032" s="23" t="e">
        <f t="shared" si="238"/>
        <v>#DIV/0!</v>
      </c>
      <c r="P1032" s="19">
        <f t="shared" si="236"/>
        <v>0</v>
      </c>
      <c r="R1032" s="5"/>
    </row>
    <row r="1033" spans="1:18" s="2" customFormat="1" hidden="1" x14ac:dyDescent="0.2">
      <c r="A1033" s="42"/>
      <c r="B1033" s="32"/>
      <c r="C1033" s="26" t="s">
        <v>22</v>
      </c>
      <c r="D1033" s="135"/>
      <c r="E1033" s="135"/>
      <c r="F1033" s="135"/>
      <c r="G1033" s="23" t="e">
        <f t="shared" si="233"/>
        <v>#DIV/0!</v>
      </c>
      <c r="H1033" s="135"/>
      <c r="I1033" s="135">
        <f t="shared" si="234"/>
        <v>0</v>
      </c>
      <c r="J1033" s="135">
        <f t="shared" si="232"/>
        <v>0</v>
      </c>
      <c r="K1033" s="23" t="e">
        <f t="shared" si="237"/>
        <v>#DIV/0!</v>
      </c>
      <c r="L1033" s="135"/>
      <c r="M1033" s="135"/>
      <c r="N1033" s="135"/>
      <c r="O1033" s="23" t="e">
        <f t="shared" si="238"/>
        <v>#DIV/0!</v>
      </c>
      <c r="P1033" s="19">
        <f t="shared" si="236"/>
        <v>0</v>
      </c>
      <c r="R1033" s="5"/>
    </row>
    <row r="1034" spans="1:18" s="2" customFormat="1" ht="15" hidden="1" customHeight="1" x14ac:dyDescent="0.2">
      <c r="A1034" s="42"/>
      <c r="B1034" s="32"/>
      <c r="C1034" s="22" t="s">
        <v>7</v>
      </c>
      <c r="D1034" s="135"/>
      <c r="E1034" s="135"/>
      <c r="F1034" s="135"/>
      <c r="G1034" s="23" t="e">
        <f t="shared" si="233"/>
        <v>#DIV/0!</v>
      </c>
      <c r="H1034" s="135"/>
      <c r="I1034" s="135">
        <f t="shared" si="234"/>
        <v>0</v>
      </c>
      <c r="J1034" s="135">
        <f t="shared" si="232"/>
        <v>0</v>
      </c>
      <c r="K1034" s="23" t="e">
        <f t="shared" si="237"/>
        <v>#DIV/0!</v>
      </c>
      <c r="L1034" s="135"/>
      <c r="M1034" s="135"/>
      <c r="N1034" s="135"/>
      <c r="O1034" s="23" t="e">
        <f t="shared" si="238"/>
        <v>#DIV/0!</v>
      </c>
      <c r="P1034" s="19">
        <f t="shared" si="236"/>
        <v>0</v>
      </c>
      <c r="R1034" s="5"/>
    </row>
    <row r="1035" spans="1:18" s="2" customFormat="1" hidden="1" x14ac:dyDescent="0.2">
      <c r="A1035" s="42"/>
      <c r="B1035" s="32"/>
      <c r="C1035" s="27" t="s">
        <v>15</v>
      </c>
      <c r="D1035" s="135"/>
      <c r="E1035" s="135"/>
      <c r="F1035" s="135"/>
      <c r="G1035" s="23" t="e">
        <f t="shared" si="233"/>
        <v>#DIV/0!</v>
      </c>
      <c r="H1035" s="135"/>
      <c r="I1035" s="135">
        <f t="shared" si="234"/>
        <v>0</v>
      </c>
      <c r="J1035" s="135">
        <f t="shared" si="232"/>
        <v>0</v>
      </c>
      <c r="K1035" s="23" t="e">
        <f t="shared" si="237"/>
        <v>#DIV/0!</v>
      </c>
      <c r="L1035" s="135"/>
      <c r="M1035" s="135"/>
      <c r="N1035" s="135"/>
      <c r="O1035" s="23" t="e">
        <f t="shared" si="238"/>
        <v>#DIV/0!</v>
      </c>
      <c r="P1035" s="19">
        <f t="shared" si="236"/>
        <v>0</v>
      </c>
      <c r="R1035" s="5"/>
    </row>
    <row r="1036" spans="1:18" s="2" customFormat="1" ht="39" hidden="1" customHeight="1" x14ac:dyDescent="0.2">
      <c r="A1036" s="42"/>
      <c r="B1036" s="48"/>
      <c r="C1036" s="71" t="s">
        <v>150</v>
      </c>
      <c r="D1036" s="140"/>
      <c r="E1036" s="140"/>
      <c r="F1036" s="140"/>
      <c r="G1036" s="50" t="e">
        <f t="shared" si="233"/>
        <v>#DIV/0!</v>
      </c>
      <c r="H1036" s="140"/>
      <c r="I1036" s="140">
        <f t="shared" si="234"/>
        <v>0</v>
      </c>
      <c r="J1036" s="140">
        <f t="shared" si="232"/>
        <v>0</v>
      </c>
      <c r="K1036" s="50" t="e">
        <f t="shared" si="237"/>
        <v>#DIV/0!</v>
      </c>
      <c r="L1036" s="140"/>
      <c r="M1036" s="140"/>
      <c r="N1036" s="140"/>
      <c r="O1036" s="23" t="e">
        <f t="shared" si="238"/>
        <v>#DIV/0!</v>
      </c>
      <c r="P1036" s="34">
        <f t="shared" si="236"/>
        <v>0</v>
      </c>
      <c r="R1036" s="5"/>
    </row>
    <row r="1037" spans="1:18" s="2" customFormat="1" ht="21" customHeight="1" x14ac:dyDescent="0.2">
      <c r="A1037" s="42"/>
      <c r="B1037" s="85">
        <v>80104</v>
      </c>
      <c r="C1037" s="87" t="s">
        <v>102</v>
      </c>
      <c r="D1037" s="135">
        <f t="shared" si="235"/>
        <v>488646716</v>
      </c>
      <c r="E1037" s="139">
        <f>SUM(E1038,E1047)</f>
        <v>635521107</v>
      </c>
      <c r="F1037" s="135">
        <f>SUM(F1038,F1047)</f>
        <v>632879169.65999997</v>
      </c>
      <c r="G1037" s="23">
        <f t="shared" si="233"/>
        <v>99.584288025857802</v>
      </c>
      <c r="H1037" s="139">
        <f>SUM(H1038,H1047)</f>
        <v>488646716</v>
      </c>
      <c r="I1037" s="139">
        <f t="shared" si="234"/>
        <v>635521107</v>
      </c>
      <c r="J1037" s="135">
        <f t="shared" si="232"/>
        <v>632879169.65999997</v>
      </c>
      <c r="K1037" s="54">
        <f t="shared" si="237"/>
        <v>99.584288025857802</v>
      </c>
      <c r="L1037" s="139"/>
      <c r="M1037" s="139"/>
      <c r="N1037" s="139"/>
      <c r="O1037" s="23"/>
      <c r="P1037" s="58">
        <f t="shared" si="236"/>
        <v>146874391</v>
      </c>
      <c r="R1037" s="5"/>
    </row>
    <row r="1038" spans="1:18" s="2" customFormat="1" ht="11.25" customHeight="1" x14ac:dyDescent="0.2">
      <c r="A1038" s="42"/>
      <c r="B1038" s="205"/>
      <c r="C1038" s="41" t="s">
        <v>110</v>
      </c>
      <c r="D1038" s="135">
        <f t="shared" si="235"/>
        <v>470805880</v>
      </c>
      <c r="E1038" s="135">
        <f>SUM(E1040,E1044,E1045,E1046)</f>
        <v>619225295</v>
      </c>
      <c r="F1038" s="135">
        <f>SUM(F1040,F1044,F1045,F1046)</f>
        <v>616585718.95999992</v>
      </c>
      <c r="G1038" s="23">
        <f t="shared" si="233"/>
        <v>99.57372929347143</v>
      </c>
      <c r="H1038" s="135">
        <f>SUM(H1040,H1044,H1045,H1046)</f>
        <v>470805880</v>
      </c>
      <c r="I1038" s="135">
        <f t="shared" si="234"/>
        <v>619225295</v>
      </c>
      <c r="J1038" s="135">
        <f t="shared" si="232"/>
        <v>616585718.95999992</v>
      </c>
      <c r="K1038" s="23">
        <f t="shared" si="237"/>
        <v>99.57372929347143</v>
      </c>
      <c r="L1038" s="135"/>
      <c r="M1038" s="135"/>
      <c r="N1038" s="135"/>
      <c r="O1038" s="23"/>
      <c r="P1038" s="19">
        <f t="shared" si="236"/>
        <v>148419415</v>
      </c>
      <c r="R1038" s="5"/>
    </row>
    <row r="1039" spans="1:18" s="2" customFormat="1" x14ac:dyDescent="0.2">
      <c r="A1039" s="42"/>
      <c r="B1039" s="45"/>
      <c r="C1039" s="27" t="s">
        <v>22</v>
      </c>
      <c r="D1039" s="135"/>
      <c r="E1039" s="135"/>
      <c r="F1039" s="135"/>
      <c r="G1039" s="23"/>
      <c r="H1039" s="135"/>
      <c r="I1039" s="135"/>
      <c r="J1039" s="135"/>
      <c r="K1039" s="23"/>
      <c r="L1039" s="135"/>
      <c r="M1039" s="135"/>
      <c r="N1039" s="135"/>
      <c r="O1039" s="23"/>
      <c r="P1039" s="19">
        <f t="shared" si="236"/>
        <v>0</v>
      </c>
      <c r="R1039" s="5"/>
    </row>
    <row r="1040" spans="1:18" s="2" customFormat="1" ht="15" customHeight="1" x14ac:dyDescent="0.2">
      <c r="A1040" s="42"/>
      <c r="B1040" s="45"/>
      <c r="C1040" s="22" t="s">
        <v>14</v>
      </c>
      <c r="D1040" s="135">
        <f t="shared" si="235"/>
        <v>230135950</v>
      </c>
      <c r="E1040" s="135">
        <f>SUM(E1042:E1043)</f>
        <v>272633486</v>
      </c>
      <c r="F1040" s="135">
        <f>SUM(F1042:F1043)</f>
        <v>270834626.95999998</v>
      </c>
      <c r="G1040" s="23">
        <f t="shared" si="233"/>
        <v>99.34019145395807</v>
      </c>
      <c r="H1040" s="135">
        <f>SUM(H1042:H1043)</f>
        <v>230135950</v>
      </c>
      <c r="I1040" s="135">
        <f t="shared" si="234"/>
        <v>272633486</v>
      </c>
      <c r="J1040" s="135">
        <f t="shared" si="232"/>
        <v>270834626.95999998</v>
      </c>
      <c r="K1040" s="23">
        <f t="shared" si="237"/>
        <v>99.34019145395807</v>
      </c>
      <c r="L1040" s="135"/>
      <c r="M1040" s="135"/>
      <c r="N1040" s="135"/>
      <c r="O1040" s="23"/>
      <c r="P1040" s="19">
        <f t="shared" si="236"/>
        <v>42497536</v>
      </c>
      <c r="R1040" s="5"/>
    </row>
    <row r="1041" spans="1:18" s="2" customFormat="1" x14ac:dyDescent="0.2">
      <c r="A1041" s="42"/>
      <c r="B1041" s="45"/>
      <c r="C1041" s="27" t="s">
        <v>15</v>
      </c>
      <c r="D1041" s="135"/>
      <c r="E1041" s="135"/>
      <c r="F1041" s="135"/>
      <c r="G1041" s="23"/>
      <c r="H1041" s="135"/>
      <c r="I1041" s="135"/>
      <c r="J1041" s="135"/>
      <c r="K1041" s="23"/>
      <c r="L1041" s="135"/>
      <c r="M1041" s="135"/>
      <c r="N1041" s="135"/>
      <c r="O1041" s="23"/>
      <c r="P1041" s="19">
        <f t="shared" si="236"/>
        <v>0</v>
      </c>
      <c r="R1041" s="5"/>
    </row>
    <row r="1042" spans="1:18" s="2" customFormat="1" ht="15" customHeight="1" x14ac:dyDescent="0.2">
      <c r="A1042" s="42"/>
      <c r="B1042" s="45"/>
      <c r="C1042" s="27" t="s">
        <v>19</v>
      </c>
      <c r="D1042" s="135">
        <f t="shared" si="235"/>
        <v>195667030</v>
      </c>
      <c r="E1042" s="135">
        <v>225847146</v>
      </c>
      <c r="F1042" s="135">
        <v>224502143.41</v>
      </c>
      <c r="G1042" s="23">
        <f t="shared" si="233"/>
        <v>99.404463322286134</v>
      </c>
      <c r="H1042" s="135">
        <v>195667030</v>
      </c>
      <c r="I1042" s="135">
        <f t="shared" si="234"/>
        <v>225847146</v>
      </c>
      <c r="J1042" s="135">
        <f t="shared" si="232"/>
        <v>224502143.41</v>
      </c>
      <c r="K1042" s="23">
        <f t="shared" si="237"/>
        <v>99.404463322286134</v>
      </c>
      <c r="L1042" s="135"/>
      <c r="M1042" s="135"/>
      <c r="N1042" s="135"/>
      <c r="O1042" s="23"/>
      <c r="P1042" s="19">
        <f t="shared" si="236"/>
        <v>30180116</v>
      </c>
      <c r="R1042" s="5"/>
    </row>
    <row r="1043" spans="1:18" s="2" customFormat="1" ht="18" customHeight="1" x14ac:dyDescent="0.2">
      <c r="A1043" s="42"/>
      <c r="B1043" s="45"/>
      <c r="C1043" s="27" t="s">
        <v>18</v>
      </c>
      <c r="D1043" s="135">
        <f t="shared" si="235"/>
        <v>34468920</v>
      </c>
      <c r="E1043" s="135">
        <v>46786340</v>
      </c>
      <c r="F1043" s="135">
        <v>46332483.549999997</v>
      </c>
      <c r="G1043" s="23">
        <f t="shared" si="233"/>
        <v>99.029938118690197</v>
      </c>
      <c r="H1043" s="135">
        <v>34468920</v>
      </c>
      <c r="I1043" s="135">
        <f t="shared" si="234"/>
        <v>46786340</v>
      </c>
      <c r="J1043" s="135">
        <f t="shared" si="232"/>
        <v>46332483.549999997</v>
      </c>
      <c r="K1043" s="23">
        <f t="shared" si="237"/>
        <v>99.029938118690197</v>
      </c>
      <c r="L1043" s="135"/>
      <c r="M1043" s="135"/>
      <c r="N1043" s="135"/>
      <c r="O1043" s="23"/>
      <c r="P1043" s="19">
        <f t="shared" si="236"/>
        <v>12317420</v>
      </c>
      <c r="R1043" s="5"/>
    </row>
    <row r="1044" spans="1:18" s="2" customFormat="1" ht="15" customHeight="1" x14ac:dyDescent="0.2">
      <c r="A1044" s="42"/>
      <c r="B1044" s="45"/>
      <c r="C1044" s="22" t="s">
        <v>16</v>
      </c>
      <c r="D1044" s="135">
        <f t="shared" si="235"/>
        <v>240414240</v>
      </c>
      <c r="E1044" s="135">
        <v>346272559</v>
      </c>
      <c r="F1044" s="135">
        <v>345443764.44999999</v>
      </c>
      <c r="G1044" s="23">
        <f t="shared" si="233"/>
        <v>99.760652547116791</v>
      </c>
      <c r="H1044" s="135">
        <v>240414240</v>
      </c>
      <c r="I1044" s="135">
        <f t="shared" si="234"/>
        <v>346272559</v>
      </c>
      <c r="J1044" s="135">
        <f t="shared" si="232"/>
        <v>345443764.44999999</v>
      </c>
      <c r="K1044" s="23">
        <f t="shared" si="237"/>
        <v>99.760652547116791</v>
      </c>
      <c r="L1044" s="135"/>
      <c r="M1044" s="135"/>
      <c r="N1044" s="135"/>
      <c r="O1044" s="23"/>
      <c r="P1044" s="19">
        <f t="shared" si="236"/>
        <v>105858319</v>
      </c>
      <c r="R1044" s="5"/>
    </row>
    <row r="1045" spans="1:18" s="2" customFormat="1" ht="17.25" customHeight="1" x14ac:dyDescent="0.2">
      <c r="A1045" s="42"/>
      <c r="B1045" s="45"/>
      <c r="C1045" s="22" t="s">
        <v>17</v>
      </c>
      <c r="D1045" s="135">
        <f t="shared" si="235"/>
        <v>255690</v>
      </c>
      <c r="E1045" s="135">
        <v>319250</v>
      </c>
      <c r="F1045" s="135">
        <v>307327.55</v>
      </c>
      <c r="G1045" s="23">
        <f t="shared" si="233"/>
        <v>96.265481597494116</v>
      </c>
      <c r="H1045" s="135">
        <v>255690</v>
      </c>
      <c r="I1045" s="135">
        <f t="shared" si="234"/>
        <v>319250</v>
      </c>
      <c r="J1045" s="135">
        <f t="shared" si="232"/>
        <v>307327.55</v>
      </c>
      <c r="K1045" s="23">
        <f t="shared" si="237"/>
        <v>96.265481597494116</v>
      </c>
      <c r="L1045" s="135"/>
      <c r="M1045" s="135"/>
      <c r="N1045" s="135"/>
      <c r="O1045" s="23"/>
      <c r="P1045" s="19">
        <f t="shared" si="236"/>
        <v>63560</v>
      </c>
      <c r="R1045" s="5"/>
    </row>
    <row r="1046" spans="1:18" s="2" customFormat="1" ht="39" hidden="1" customHeight="1" x14ac:dyDescent="0.2">
      <c r="A1046" s="42"/>
      <c r="B1046" s="45"/>
      <c r="C1046" s="24" t="s">
        <v>149</v>
      </c>
      <c r="D1046" s="135"/>
      <c r="E1046" s="135"/>
      <c r="F1046" s="135"/>
      <c r="G1046" s="23" t="e">
        <f t="shared" si="233"/>
        <v>#DIV/0!</v>
      </c>
      <c r="H1046" s="135"/>
      <c r="I1046" s="135">
        <f t="shared" si="234"/>
        <v>0</v>
      </c>
      <c r="J1046" s="135">
        <f t="shared" si="232"/>
        <v>0</v>
      </c>
      <c r="K1046" s="23" t="e">
        <f t="shared" si="237"/>
        <v>#DIV/0!</v>
      </c>
      <c r="L1046" s="135"/>
      <c r="M1046" s="135"/>
      <c r="N1046" s="135"/>
      <c r="O1046" s="23"/>
      <c r="P1046" s="19">
        <f t="shared" si="236"/>
        <v>0</v>
      </c>
      <c r="R1046" s="5"/>
    </row>
    <row r="1047" spans="1:18" s="2" customFormat="1" ht="14.25" customHeight="1" x14ac:dyDescent="0.2">
      <c r="A1047" s="42"/>
      <c r="B1047" s="45"/>
      <c r="C1047" s="25" t="s">
        <v>111</v>
      </c>
      <c r="D1047" s="135">
        <f t="shared" si="235"/>
        <v>17840836</v>
      </c>
      <c r="E1047" s="135">
        <f>SUM(E1049)</f>
        <v>16295812</v>
      </c>
      <c r="F1047" s="135">
        <f>SUM(F1049)</f>
        <v>16293450.699999999</v>
      </c>
      <c r="G1047" s="23">
        <f t="shared" si="233"/>
        <v>99.985509773922274</v>
      </c>
      <c r="H1047" s="135">
        <f>SUM(H1049)</f>
        <v>17840836</v>
      </c>
      <c r="I1047" s="135">
        <f t="shared" si="234"/>
        <v>16295812</v>
      </c>
      <c r="J1047" s="135">
        <f t="shared" si="234"/>
        <v>16293450.699999999</v>
      </c>
      <c r="K1047" s="23">
        <f t="shared" si="237"/>
        <v>99.985509773922274</v>
      </c>
      <c r="L1047" s="135"/>
      <c r="M1047" s="135"/>
      <c r="N1047" s="135"/>
      <c r="O1047" s="23"/>
      <c r="P1047" s="19">
        <f t="shared" si="236"/>
        <v>-1545024</v>
      </c>
      <c r="R1047" s="5"/>
    </row>
    <row r="1048" spans="1:18" s="2" customFormat="1" x14ac:dyDescent="0.2">
      <c r="A1048" s="42"/>
      <c r="B1048" s="45"/>
      <c r="C1048" s="26" t="s">
        <v>22</v>
      </c>
      <c r="D1048" s="135"/>
      <c r="E1048" s="135"/>
      <c r="F1048" s="135"/>
      <c r="G1048" s="23"/>
      <c r="H1048" s="135"/>
      <c r="I1048" s="135"/>
      <c r="J1048" s="135"/>
      <c r="K1048" s="23"/>
      <c r="L1048" s="135"/>
      <c r="M1048" s="135"/>
      <c r="N1048" s="135"/>
      <c r="O1048" s="23"/>
      <c r="P1048" s="19">
        <f t="shared" si="236"/>
        <v>0</v>
      </c>
      <c r="R1048" s="5"/>
    </row>
    <row r="1049" spans="1:18" s="2" customFormat="1" ht="17.25" customHeight="1" x14ac:dyDescent="0.2">
      <c r="A1049" s="42"/>
      <c r="B1049" s="112"/>
      <c r="C1049" s="49" t="s">
        <v>7</v>
      </c>
      <c r="D1049" s="140">
        <f t="shared" si="235"/>
        <v>17840836</v>
      </c>
      <c r="E1049" s="140">
        <v>16295812</v>
      </c>
      <c r="F1049" s="140">
        <v>16293450.699999999</v>
      </c>
      <c r="G1049" s="50">
        <f t="shared" si="233"/>
        <v>99.985509773922274</v>
      </c>
      <c r="H1049" s="140">
        <v>17840836</v>
      </c>
      <c r="I1049" s="140">
        <f t="shared" si="234"/>
        <v>16295812</v>
      </c>
      <c r="J1049" s="140">
        <f t="shared" si="234"/>
        <v>16293450.699999999</v>
      </c>
      <c r="K1049" s="50">
        <f t="shared" si="237"/>
        <v>99.985509773922274</v>
      </c>
      <c r="L1049" s="140"/>
      <c r="M1049" s="140"/>
      <c r="N1049" s="140"/>
      <c r="O1049" s="50"/>
      <c r="P1049" s="34">
        <f t="shared" si="236"/>
        <v>-1545024</v>
      </c>
      <c r="R1049" s="5"/>
    </row>
    <row r="1050" spans="1:18" s="2" customFormat="1" hidden="1" x14ac:dyDescent="0.2">
      <c r="A1050" s="42"/>
      <c r="B1050" s="45"/>
      <c r="C1050" s="27" t="s">
        <v>15</v>
      </c>
      <c r="D1050" s="135">
        <f t="shared" si="235"/>
        <v>0</v>
      </c>
      <c r="E1050" s="135"/>
      <c r="F1050" s="135"/>
      <c r="G1050" s="23" t="e">
        <f t="shared" ref="G1050:G1113" si="239">F1050/E1050*100</f>
        <v>#DIV/0!</v>
      </c>
      <c r="H1050" s="135"/>
      <c r="I1050" s="135">
        <f t="shared" ref="I1050:J1113" si="240">E1050-M1050</f>
        <v>0</v>
      </c>
      <c r="J1050" s="135">
        <f t="shared" si="240"/>
        <v>0</v>
      </c>
      <c r="K1050" s="23" t="e">
        <f t="shared" si="237"/>
        <v>#DIV/0!</v>
      </c>
      <c r="L1050" s="135"/>
      <c r="M1050" s="135"/>
      <c r="N1050" s="135"/>
      <c r="O1050" s="23"/>
      <c r="P1050" s="19">
        <f t="shared" si="236"/>
        <v>0</v>
      </c>
      <c r="R1050" s="5"/>
    </row>
    <row r="1051" spans="1:18" s="2" customFormat="1" ht="39" hidden="1" customHeight="1" x14ac:dyDescent="0.2">
      <c r="A1051" s="42"/>
      <c r="B1051" s="112"/>
      <c r="C1051" s="53" t="s">
        <v>150</v>
      </c>
      <c r="D1051" s="140">
        <f t="shared" si="235"/>
        <v>0</v>
      </c>
      <c r="E1051" s="140"/>
      <c r="F1051" s="140"/>
      <c r="G1051" s="50" t="e">
        <f t="shared" si="239"/>
        <v>#DIV/0!</v>
      </c>
      <c r="H1051" s="140"/>
      <c r="I1051" s="140">
        <f t="shared" si="240"/>
        <v>0</v>
      </c>
      <c r="J1051" s="135">
        <f t="shared" si="240"/>
        <v>0</v>
      </c>
      <c r="K1051" s="50" t="e">
        <f t="shared" si="237"/>
        <v>#DIV/0!</v>
      </c>
      <c r="L1051" s="140"/>
      <c r="M1051" s="140"/>
      <c r="N1051" s="140"/>
      <c r="O1051" s="50"/>
      <c r="P1051" s="34">
        <f t="shared" si="236"/>
        <v>0</v>
      </c>
      <c r="R1051" s="5"/>
    </row>
    <row r="1052" spans="1:18" s="2" customFormat="1" ht="20.25" customHeight="1" x14ac:dyDescent="0.2">
      <c r="A1052" s="42"/>
      <c r="B1052" s="32">
        <v>80105</v>
      </c>
      <c r="C1052" s="25" t="s">
        <v>126</v>
      </c>
      <c r="D1052" s="135">
        <f t="shared" si="235"/>
        <v>18083040</v>
      </c>
      <c r="E1052" s="135">
        <f>SUM(E1053,E1062)</f>
        <v>19764478</v>
      </c>
      <c r="F1052" s="135">
        <f>SUM(F1053,F1062)</f>
        <v>19701089.09</v>
      </c>
      <c r="G1052" s="23">
        <f t="shared" si="239"/>
        <v>99.679278602753882</v>
      </c>
      <c r="H1052" s="135">
        <f>SUM(H1053,H1062)</f>
        <v>17016140</v>
      </c>
      <c r="I1052" s="135">
        <f t="shared" si="240"/>
        <v>17807008</v>
      </c>
      <c r="J1052" s="135">
        <f t="shared" si="240"/>
        <v>17755747.870000001</v>
      </c>
      <c r="K1052" s="23">
        <f t="shared" si="237"/>
        <v>99.712135076257624</v>
      </c>
      <c r="L1052" s="135">
        <f>SUM(L1053,L1062)</f>
        <v>1066900</v>
      </c>
      <c r="M1052" s="135">
        <f>SUM(M1053,M1062)</f>
        <v>1957470</v>
      </c>
      <c r="N1052" s="135">
        <f>SUM(N1053,N1062)</f>
        <v>1945341.2200000002</v>
      </c>
      <c r="O1052" s="23">
        <f t="shared" ref="O1052:O1058" si="241">N1052/M1052*100</f>
        <v>99.380384884570404</v>
      </c>
      <c r="P1052" s="59">
        <f t="shared" si="236"/>
        <v>1681438</v>
      </c>
      <c r="R1052" s="5"/>
    </row>
    <row r="1053" spans="1:18" s="2" customFormat="1" ht="12.75" customHeight="1" x14ac:dyDescent="0.2">
      <c r="A1053" s="42"/>
      <c r="B1053" s="45"/>
      <c r="C1053" s="41" t="s">
        <v>110</v>
      </c>
      <c r="D1053" s="135">
        <f t="shared" si="235"/>
        <v>18083040</v>
      </c>
      <c r="E1053" s="135">
        <f>SUM(E1055,E1059,E1060,E1061)</f>
        <v>19614478</v>
      </c>
      <c r="F1053" s="135">
        <f>SUM(F1055,F1059,F1060,F1061)</f>
        <v>19551089.09</v>
      </c>
      <c r="G1053" s="23">
        <f t="shared" si="239"/>
        <v>99.676825914000872</v>
      </c>
      <c r="H1053" s="135">
        <f>SUM(H1055,H1059,H1060,H1061)</f>
        <v>17016140</v>
      </c>
      <c r="I1053" s="135">
        <f t="shared" si="240"/>
        <v>17657008</v>
      </c>
      <c r="J1053" s="135">
        <f t="shared" si="240"/>
        <v>17605747.870000001</v>
      </c>
      <c r="K1053" s="23">
        <f t="shared" si="237"/>
        <v>99.709689603130954</v>
      </c>
      <c r="L1053" s="135">
        <f>SUM(L1055,L1059,L1060,L1061)</f>
        <v>1066900</v>
      </c>
      <c r="M1053" s="135">
        <f>SUM(M1055,M1059,M1060,M1061)</f>
        <v>1957470</v>
      </c>
      <c r="N1053" s="135">
        <f>SUM(N1055,N1059,N1060,N1061)</f>
        <v>1945341.2200000002</v>
      </c>
      <c r="O1053" s="23">
        <f t="shared" si="241"/>
        <v>99.380384884570404</v>
      </c>
      <c r="P1053" s="19">
        <f t="shared" si="236"/>
        <v>1531438</v>
      </c>
      <c r="R1053" s="5"/>
    </row>
    <row r="1054" spans="1:18" s="2" customFormat="1" x14ac:dyDescent="0.2">
      <c r="A1054" s="42"/>
      <c r="B1054" s="45"/>
      <c r="C1054" s="27" t="s">
        <v>22</v>
      </c>
      <c r="D1054" s="135"/>
      <c r="E1054" s="135"/>
      <c r="F1054" s="135"/>
      <c r="G1054" s="23"/>
      <c r="H1054" s="135"/>
      <c r="I1054" s="135"/>
      <c r="J1054" s="135"/>
      <c r="K1054" s="23"/>
      <c r="L1054" s="135"/>
      <c r="M1054" s="135"/>
      <c r="N1054" s="135"/>
      <c r="O1054" s="23"/>
      <c r="P1054" s="19">
        <f t="shared" si="236"/>
        <v>0</v>
      </c>
      <c r="R1054" s="5"/>
    </row>
    <row r="1055" spans="1:18" s="2" customFormat="1" ht="18" customHeight="1" x14ac:dyDescent="0.2">
      <c r="A1055" s="42"/>
      <c r="B1055" s="45"/>
      <c r="C1055" s="22" t="s">
        <v>14</v>
      </c>
      <c r="D1055" s="135">
        <f t="shared" si="235"/>
        <v>7478440</v>
      </c>
      <c r="E1055" s="135">
        <f>SUM(E1057:E1058)</f>
        <v>9235918</v>
      </c>
      <c r="F1055" s="135">
        <f>SUM(F1057:F1058)</f>
        <v>9180165.209999999</v>
      </c>
      <c r="G1055" s="23">
        <f t="shared" si="239"/>
        <v>99.396348148608496</v>
      </c>
      <c r="H1055" s="135">
        <f>SUM(H1057:H1058)</f>
        <v>6411540</v>
      </c>
      <c r="I1055" s="135">
        <f t="shared" si="240"/>
        <v>7278448</v>
      </c>
      <c r="J1055" s="135">
        <f t="shared" si="240"/>
        <v>7234823.9899999984</v>
      </c>
      <c r="K1055" s="23">
        <f t="shared" si="237"/>
        <v>99.400641318039206</v>
      </c>
      <c r="L1055" s="135">
        <f>SUM(L1057:L1058)</f>
        <v>1066900</v>
      </c>
      <c r="M1055" s="135">
        <f>SUM(M1057:M1058)</f>
        <v>1957470</v>
      </c>
      <c r="N1055" s="135">
        <f>SUM(N1057:N1058)</f>
        <v>1945341.2200000002</v>
      </c>
      <c r="O1055" s="23">
        <f t="shared" si="241"/>
        <v>99.380384884570404</v>
      </c>
      <c r="P1055" s="19">
        <f t="shared" si="236"/>
        <v>1757478</v>
      </c>
      <c r="R1055" s="5"/>
    </row>
    <row r="1056" spans="1:18" s="2" customFormat="1" x14ac:dyDescent="0.2">
      <c r="A1056" s="42"/>
      <c r="B1056" s="45"/>
      <c r="C1056" s="27" t="s">
        <v>15</v>
      </c>
      <c r="D1056" s="135"/>
      <c r="E1056" s="135"/>
      <c r="F1056" s="135"/>
      <c r="G1056" s="23"/>
      <c r="H1056" s="135"/>
      <c r="I1056" s="135"/>
      <c r="J1056" s="135"/>
      <c r="K1056" s="23"/>
      <c r="L1056" s="135"/>
      <c r="M1056" s="135"/>
      <c r="N1056" s="135"/>
      <c r="O1056" s="23"/>
      <c r="P1056" s="19">
        <f t="shared" si="236"/>
        <v>0</v>
      </c>
      <c r="R1056" s="5"/>
    </row>
    <row r="1057" spans="1:18" s="2" customFormat="1" ht="12.75" customHeight="1" x14ac:dyDescent="0.2">
      <c r="A1057" s="43"/>
      <c r="B1057" s="46"/>
      <c r="C1057" s="188" t="s">
        <v>19</v>
      </c>
      <c r="D1057" s="136">
        <f t="shared" si="235"/>
        <v>6841210</v>
      </c>
      <c r="E1057" s="136">
        <v>8582688</v>
      </c>
      <c r="F1057" s="136">
        <v>8530418.4399999995</v>
      </c>
      <c r="G1057" s="38">
        <f t="shared" si="239"/>
        <v>99.390988464220058</v>
      </c>
      <c r="H1057" s="136">
        <v>5863970</v>
      </c>
      <c r="I1057" s="136">
        <f t="shared" si="240"/>
        <v>6763578</v>
      </c>
      <c r="J1057" s="136">
        <f t="shared" si="240"/>
        <v>6723236.8499999996</v>
      </c>
      <c r="K1057" s="38">
        <f t="shared" si="237"/>
        <v>99.403553119369661</v>
      </c>
      <c r="L1057" s="136">
        <v>977240</v>
      </c>
      <c r="M1057" s="136">
        <v>1819110</v>
      </c>
      <c r="N1057" s="136">
        <v>1807181.59</v>
      </c>
      <c r="O1057" s="38">
        <f t="shared" si="241"/>
        <v>99.344272199042393</v>
      </c>
      <c r="P1057" s="19">
        <f t="shared" si="236"/>
        <v>1741478</v>
      </c>
      <c r="R1057" s="5"/>
    </row>
    <row r="1058" spans="1:18" s="2" customFormat="1" ht="16.5" customHeight="1" x14ac:dyDescent="0.2">
      <c r="A1058" s="42"/>
      <c r="B1058" s="45"/>
      <c r="C1058" s="27" t="s">
        <v>18</v>
      </c>
      <c r="D1058" s="135">
        <f t="shared" si="235"/>
        <v>637230</v>
      </c>
      <c r="E1058" s="135">
        <v>653230</v>
      </c>
      <c r="F1058" s="135">
        <v>649746.77</v>
      </c>
      <c r="G1058" s="23">
        <f t="shared" si="239"/>
        <v>99.466768213339861</v>
      </c>
      <c r="H1058" s="135">
        <v>547570</v>
      </c>
      <c r="I1058" s="135">
        <f t="shared" si="240"/>
        <v>514870</v>
      </c>
      <c r="J1058" s="135">
        <f t="shared" si="240"/>
        <v>511587.14</v>
      </c>
      <c r="K1058" s="23">
        <f t="shared" si="237"/>
        <v>99.362390506341413</v>
      </c>
      <c r="L1058" s="135">
        <v>89660</v>
      </c>
      <c r="M1058" s="135">
        <v>138360</v>
      </c>
      <c r="N1058" s="135">
        <v>138159.63</v>
      </c>
      <c r="O1058" s="23">
        <f t="shared" si="241"/>
        <v>99.855182133564611</v>
      </c>
      <c r="P1058" s="19">
        <f t="shared" si="236"/>
        <v>16000</v>
      </c>
      <c r="R1058" s="5"/>
    </row>
    <row r="1059" spans="1:18" s="2" customFormat="1" ht="14.25" customHeight="1" x14ac:dyDescent="0.2">
      <c r="A1059" s="42"/>
      <c r="B1059" s="45"/>
      <c r="C1059" s="22" t="s">
        <v>16</v>
      </c>
      <c r="D1059" s="135">
        <f t="shared" si="235"/>
        <v>10600000</v>
      </c>
      <c r="E1059" s="135">
        <v>10372360</v>
      </c>
      <c r="F1059" s="135">
        <v>10364909.42</v>
      </c>
      <c r="G1059" s="23">
        <f t="shared" si="239"/>
        <v>99.928168902737653</v>
      </c>
      <c r="H1059" s="135">
        <v>10600000</v>
      </c>
      <c r="I1059" s="135">
        <f t="shared" si="240"/>
        <v>10372360</v>
      </c>
      <c r="J1059" s="135">
        <f t="shared" si="240"/>
        <v>10364909.42</v>
      </c>
      <c r="K1059" s="23">
        <f t="shared" si="237"/>
        <v>99.928168902737653</v>
      </c>
      <c r="L1059" s="135"/>
      <c r="M1059" s="135"/>
      <c r="N1059" s="135"/>
      <c r="O1059" s="23"/>
      <c r="P1059" s="34">
        <f t="shared" si="236"/>
        <v>-227640</v>
      </c>
      <c r="R1059" s="5"/>
    </row>
    <row r="1060" spans="1:18" s="2" customFormat="1" ht="14.25" customHeight="1" x14ac:dyDescent="0.2">
      <c r="A1060" s="42"/>
      <c r="B1060" s="45"/>
      <c r="C1060" s="22" t="s">
        <v>17</v>
      </c>
      <c r="D1060" s="135">
        <f t="shared" si="235"/>
        <v>4600</v>
      </c>
      <c r="E1060" s="135">
        <v>6200</v>
      </c>
      <c r="F1060" s="135">
        <v>6014.46</v>
      </c>
      <c r="G1060" s="23">
        <f t="shared" si="239"/>
        <v>97.007419354838703</v>
      </c>
      <c r="H1060" s="135">
        <v>4600</v>
      </c>
      <c r="I1060" s="135">
        <f t="shared" si="240"/>
        <v>6200</v>
      </c>
      <c r="J1060" s="135">
        <f t="shared" si="240"/>
        <v>6014.46</v>
      </c>
      <c r="K1060" s="23">
        <f t="shared" si="237"/>
        <v>97.007419354838703</v>
      </c>
      <c r="L1060" s="135"/>
      <c r="M1060" s="135"/>
      <c r="N1060" s="135"/>
      <c r="O1060" s="23"/>
      <c r="P1060" s="19">
        <f t="shared" si="236"/>
        <v>1600</v>
      </c>
      <c r="R1060" s="5"/>
    </row>
    <row r="1061" spans="1:18" s="2" customFormat="1" ht="39" hidden="1" customHeight="1" x14ac:dyDescent="0.2">
      <c r="A1061" s="42"/>
      <c r="B1061" s="45"/>
      <c r="C1061" s="24" t="s">
        <v>149</v>
      </c>
      <c r="D1061" s="135"/>
      <c r="E1061" s="135"/>
      <c r="F1061" s="135"/>
      <c r="G1061" s="23" t="e">
        <f t="shared" si="239"/>
        <v>#DIV/0!</v>
      </c>
      <c r="H1061" s="135"/>
      <c r="I1061" s="135">
        <f t="shared" si="240"/>
        <v>0</v>
      </c>
      <c r="J1061" s="135">
        <f t="shared" si="240"/>
        <v>0</v>
      </c>
      <c r="K1061" s="23" t="e">
        <f t="shared" si="237"/>
        <v>#DIV/0!</v>
      </c>
      <c r="L1061" s="135"/>
      <c r="M1061" s="135"/>
      <c r="N1061" s="135"/>
      <c r="O1061" s="23"/>
      <c r="P1061" s="19">
        <f t="shared" si="236"/>
        <v>0</v>
      </c>
      <c r="R1061" s="5"/>
    </row>
    <row r="1062" spans="1:18" s="2" customFormat="1" ht="15" customHeight="1" x14ac:dyDescent="0.2">
      <c r="A1062" s="42"/>
      <c r="B1062" s="45"/>
      <c r="C1062" s="25" t="s">
        <v>111</v>
      </c>
      <c r="D1062" s="135"/>
      <c r="E1062" s="135">
        <f>SUM(E1064)</f>
        <v>150000</v>
      </c>
      <c r="F1062" s="135">
        <f>SUM(F1064)</f>
        <v>150000</v>
      </c>
      <c r="G1062" s="23">
        <f t="shared" si="239"/>
        <v>100</v>
      </c>
      <c r="H1062" s="135"/>
      <c r="I1062" s="135">
        <f t="shared" si="240"/>
        <v>150000</v>
      </c>
      <c r="J1062" s="135">
        <f t="shared" si="240"/>
        <v>150000</v>
      </c>
      <c r="K1062" s="23">
        <f t="shared" si="237"/>
        <v>100</v>
      </c>
      <c r="L1062" s="135"/>
      <c r="M1062" s="135"/>
      <c r="N1062" s="135"/>
      <c r="O1062" s="23"/>
      <c r="P1062" s="19">
        <f t="shared" si="236"/>
        <v>150000</v>
      </c>
      <c r="R1062" s="5"/>
    </row>
    <row r="1063" spans="1:18" s="2" customFormat="1" x14ac:dyDescent="0.2">
      <c r="A1063" s="42"/>
      <c r="B1063" s="45"/>
      <c r="C1063" s="26" t="s">
        <v>22</v>
      </c>
      <c r="D1063" s="135"/>
      <c r="E1063" s="135"/>
      <c r="F1063" s="135"/>
      <c r="G1063" s="23"/>
      <c r="H1063" s="135"/>
      <c r="I1063" s="135"/>
      <c r="J1063" s="135"/>
      <c r="K1063" s="23"/>
      <c r="L1063" s="135"/>
      <c r="M1063" s="135"/>
      <c r="N1063" s="135"/>
      <c r="O1063" s="23"/>
      <c r="P1063" s="19">
        <f t="shared" si="236"/>
        <v>0</v>
      </c>
      <c r="R1063" s="5"/>
    </row>
    <row r="1064" spans="1:18" s="2" customFormat="1" ht="15" customHeight="1" x14ac:dyDescent="0.2">
      <c r="A1064" s="42"/>
      <c r="B1064" s="112"/>
      <c r="C1064" s="49" t="s">
        <v>7</v>
      </c>
      <c r="D1064" s="140"/>
      <c r="E1064" s="140">
        <v>150000</v>
      </c>
      <c r="F1064" s="140">
        <v>150000</v>
      </c>
      <c r="G1064" s="50">
        <f t="shared" si="239"/>
        <v>100</v>
      </c>
      <c r="H1064" s="140"/>
      <c r="I1064" s="140">
        <f t="shared" si="240"/>
        <v>150000</v>
      </c>
      <c r="J1064" s="140">
        <f t="shared" si="240"/>
        <v>150000</v>
      </c>
      <c r="K1064" s="50">
        <f t="shared" si="237"/>
        <v>100</v>
      </c>
      <c r="L1064" s="140"/>
      <c r="M1064" s="140"/>
      <c r="N1064" s="140"/>
      <c r="O1064" s="50"/>
      <c r="P1064" s="19">
        <f t="shared" si="236"/>
        <v>150000</v>
      </c>
      <c r="R1064" s="5"/>
    </row>
    <row r="1065" spans="1:18" s="2" customFormat="1" hidden="1" x14ac:dyDescent="0.2">
      <c r="A1065" s="42"/>
      <c r="B1065" s="45"/>
      <c r="C1065" s="27" t="s">
        <v>15</v>
      </c>
      <c r="D1065" s="135"/>
      <c r="E1065" s="135"/>
      <c r="F1065" s="135"/>
      <c r="G1065" s="23" t="e">
        <f t="shared" si="239"/>
        <v>#DIV/0!</v>
      </c>
      <c r="H1065" s="135"/>
      <c r="I1065" s="135">
        <f t="shared" si="240"/>
        <v>0</v>
      </c>
      <c r="J1065" s="135">
        <f t="shared" si="240"/>
        <v>0</v>
      </c>
      <c r="K1065" s="23" t="e">
        <f t="shared" si="237"/>
        <v>#DIV/0!</v>
      </c>
      <c r="L1065" s="135"/>
      <c r="M1065" s="135"/>
      <c r="N1065" s="135"/>
      <c r="O1065" s="23"/>
      <c r="P1065" s="19">
        <f t="shared" si="236"/>
        <v>0</v>
      </c>
      <c r="R1065" s="5"/>
    </row>
    <row r="1066" spans="1:18" s="2" customFormat="1" ht="39" hidden="1" customHeight="1" x14ac:dyDescent="0.2">
      <c r="A1066" s="42"/>
      <c r="B1066" s="112"/>
      <c r="C1066" s="53" t="s">
        <v>150</v>
      </c>
      <c r="D1066" s="140"/>
      <c r="E1066" s="140"/>
      <c r="F1066" s="140"/>
      <c r="G1066" s="50" t="e">
        <f t="shared" si="239"/>
        <v>#DIV/0!</v>
      </c>
      <c r="H1066" s="140"/>
      <c r="I1066" s="140">
        <f t="shared" si="240"/>
        <v>0</v>
      </c>
      <c r="J1066" s="135">
        <f t="shared" si="240"/>
        <v>0</v>
      </c>
      <c r="K1066" s="50" t="e">
        <f t="shared" si="237"/>
        <v>#DIV/0!</v>
      </c>
      <c r="L1066" s="140"/>
      <c r="M1066" s="140"/>
      <c r="N1066" s="140"/>
      <c r="O1066" s="50"/>
      <c r="P1066" s="34">
        <f t="shared" si="236"/>
        <v>0</v>
      </c>
      <c r="R1066" s="5"/>
    </row>
    <row r="1067" spans="1:18" s="2" customFormat="1" ht="17.25" customHeight="1" x14ac:dyDescent="0.2">
      <c r="A1067" s="42"/>
      <c r="B1067" s="32">
        <v>80106</v>
      </c>
      <c r="C1067" s="25" t="s">
        <v>163</v>
      </c>
      <c r="D1067" s="135">
        <f t="shared" ref="D1067:D1128" si="242">H1067+L1067</f>
        <v>2160000</v>
      </c>
      <c r="E1067" s="135">
        <f>SUM(E1068,E1077)</f>
        <v>2479570</v>
      </c>
      <c r="F1067" s="135">
        <f>SUM(F1068,F1077)</f>
        <v>2478809.4099999997</v>
      </c>
      <c r="G1067" s="23">
        <f t="shared" si="239"/>
        <v>99.969325729864451</v>
      </c>
      <c r="H1067" s="135">
        <f>SUM(H1068,H1077)</f>
        <v>2160000</v>
      </c>
      <c r="I1067" s="135">
        <f t="shared" si="240"/>
        <v>2479570</v>
      </c>
      <c r="J1067" s="135">
        <f t="shared" si="240"/>
        <v>2478809.4099999997</v>
      </c>
      <c r="K1067" s="23">
        <f t="shared" si="237"/>
        <v>99.969325729864451</v>
      </c>
      <c r="L1067" s="135"/>
      <c r="M1067" s="135"/>
      <c r="N1067" s="135"/>
      <c r="O1067" s="23"/>
      <c r="P1067" s="59">
        <f t="shared" ref="P1067:P1118" si="243">E1067-D1067</f>
        <v>319570</v>
      </c>
      <c r="R1067" s="5"/>
    </row>
    <row r="1068" spans="1:18" s="2" customFormat="1" ht="15.75" customHeight="1" x14ac:dyDescent="0.2">
      <c r="A1068" s="42"/>
      <c r="B1068" s="45"/>
      <c r="C1068" s="41" t="s">
        <v>110</v>
      </c>
      <c r="D1068" s="135">
        <f t="shared" si="242"/>
        <v>2160000</v>
      </c>
      <c r="E1068" s="135">
        <f>SUM(E1070,E1074,E1075,E1076)</f>
        <v>2479570</v>
      </c>
      <c r="F1068" s="135">
        <f>SUM(F1070,F1074,F1075,F1076)</f>
        <v>2478809.4099999997</v>
      </c>
      <c r="G1068" s="23">
        <f t="shared" si="239"/>
        <v>99.969325729864451</v>
      </c>
      <c r="H1068" s="135">
        <f>SUM(H1074,H1070)</f>
        <v>2160000</v>
      </c>
      <c r="I1068" s="135">
        <f t="shared" si="240"/>
        <v>2479570</v>
      </c>
      <c r="J1068" s="135">
        <f t="shared" si="240"/>
        <v>2478809.4099999997</v>
      </c>
      <c r="K1068" s="23">
        <f t="shared" ref="K1068:K1126" si="244">J1068/I1068*100</f>
        <v>99.969325729864451</v>
      </c>
      <c r="L1068" s="135"/>
      <c r="M1068" s="135"/>
      <c r="N1068" s="135"/>
      <c r="O1068" s="23"/>
      <c r="P1068" s="19">
        <f t="shared" si="243"/>
        <v>319570</v>
      </c>
      <c r="R1068" s="5"/>
    </row>
    <row r="1069" spans="1:18" s="2" customFormat="1" x14ac:dyDescent="0.2">
      <c r="A1069" s="42"/>
      <c r="B1069" s="45"/>
      <c r="C1069" s="27" t="s">
        <v>22</v>
      </c>
      <c r="D1069" s="135"/>
      <c r="E1069" s="135"/>
      <c r="F1069" s="135"/>
      <c r="G1069" s="23"/>
      <c r="H1069" s="135"/>
      <c r="I1069" s="135"/>
      <c r="J1069" s="135"/>
      <c r="K1069" s="23"/>
      <c r="L1069" s="135"/>
      <c r="M1069" s="135"/>
      <c r="N1069" s="135"/>
      <c r="O1069" s="23"/>
      <c r="P1069" s="19">
        <f t="shared" si="243"/>
        <v>0</v>
      </c>
      <c r="R1069" s="5"/>
    </row>
    <row r="1070" spans="1:18" s="2" customFormat="1" ht="15" customHeight="1" x14ac:dyDescent="0.2">
      <c r="A1070" s="42"/>
      <c r="B1070" s="45"/>
      <c r="C1070" s="22" t="s">
        <v>14</v>
      </c>
      <c r="D1070" s="135">
        <f t="shared" si="242"/>
        <v>60000</v>
      </c>
      <c r="E1070" s="135">
        <f>SUM(E1072:E1073)</f>
        <v>40000</v>
      </c>
      <c r="F1070" s="135">
        <f>SUM(F1072:F1073)</f>
        <v>39297.279999999999</v>
      </c>
      <c r="G1070" s="23">
        <f t="shared" si="239"/>
        <v>98.243200000000002</v>
      </c>
      <c r="H1070" s="135">
        <f>SUM(H1073,H1072)</f>
        <v>60000</v>
      </c>
      <c r="I1070" s="135">
        <f t="shared" si="240"/>
        <v>40000</v>
      </c>
      <c r="J1070" s="135">
        <f t="shared" si="240"/>
        <v>39297.279999999999</v>
      </c>
      <c r="K1070" s="23">
        <f t="shared" si="244"/>
        <v>98.243200000000002</v>
      </c>
      <c r="L1070" s="135"/>
      <c r="M1070" s="135"/>
      <c r="N1070" s="135"/>
      <c r="O1070" s="23"/>
      <c r="P1070" s="19">
        <f t="shared" si="243"/>
        <v>-20000</v>
      </c>
      <c r="R1070" s="5"/>
    </row>
    <row r="1071" spans="1:18" s="2" customFormat="1" x14ac:dyDescent="0.2">
      <c r="A1071" s="42"/>
      <c r="B1071" s="45"/>
      <c r="C1071" s="27" t="s">
        <v>15</v>
      </c>
      <c r="D1071" s="135"/>
      <c r="E1071" s="135"/>
      <c r="F1071" s="135"/>
      <c r="G1071" s="23"/>
      <c r="H1071" s="135"/>
      <c r="I1071" s="135"/>
      <c r="J1071" s="135"/>
      <c r="K1071" s="23"/>
      <c r="L1071" s="135"/>
      <c r="M1071" s="135"/>
      <c r="N1071" s="135"/>
      <c r="O1071" s="23"/>
      <c r="P1071" s="19">
        <f t="shared" si="243"/>
        <v>0</v>
      </c>
      <c r="R1071" s="5"/>
    </row>
    <row r="1072" spans="1:18" s="2" customFormat="1" ht="15" hidden="1" customHeight="1" x14ac:dyDescent="0.2">
      <c r="A1072" s="42"/>
      <c r="B1072" s="45"/>
      <c r="C1072" s="27" t="s">
        <v>19</v>
      </c>
      <c r="D1072" s="135">
        <f t="shared" si="242"/>
        <v>0</v>
      </c>
      <c r="E1072" s="135"/>
      <c r="F1072" s="135"/>
      <c r="G1072" s="23" t="e">
        <f t="shared" si="239"/>
        <v>#DIV/0!</v>
      </c>
      <c r="H1072" s="135"/>
      <c r="I1072" s="135">
        <f t="shared" si="240"/>
        <v>0</v>
      </c>
      <c r="J1072" s="135">
        <f t="shared" si="240"/>
        <v>0</v>
      </c>
      <c r="K1072" s="23" t="e">
        <f t="shared" si="244"/>
        <v>#DIV/0!</v>
      </c>
      <c r="L1072" s="135"/>
      <c r="M1072" s="135"/>
      <c r="N1072" s="135"/>
      <c r="O1072" s="23"/>
      <c r="P1072" s="19">
        <f t="shared" si="243"/>
        <v>0</v>
      </c>
      <c r="R1072" s="5"/>
    </row>
    <row r="1073" spans="1:18" s="2" customFormat="1" ht="15" customHeight="1" x14ac:dyDescent="0.2">
      <c r="A1073" s="42"/>
      <c r="B1073" s="45"/>
      <c r="C1073" s="27" t="s">
        <v>18</v>
      </c>
      <c r="D1073" s="135">
        <f t="shared" si="242"/>
        <v>60000</v>
      </c>
      <c r="E1073" s="135">
        <v>40000</v>
      </c>
      <c r="F1073" s="135">
        <v>39297.279999999999</v>
      </c>
      <c r="G1073" s="23">
        <f t="shared" si="239"/>
        <v>98.243200000000002</v>
      </c>
      <c r="H1073" s="135">
        <v>60000</v>
      </c>
      <c r="I1073" s="135">
        <f t="shared" si="240"/>
        <v>40000</v>
      </c>
      <c r="J1073" s="135">
        <f t="shared" si="240"/>
        <v>39297.279999999999</v>
      </c>
      <c r="K1073" s="23">
        <f t="shared" si="244"/>
        <v>98.243200000000002</v>
      </c>
      <c r="L1073" s="135"/>
      <c r="M1073" s="135"/>
      <c r="N1073" s="135"/>
      <c r="O1073" s="23"/>
      <c r="P1073" s="19">
        <f t="shared" si="243"/>
        <v>-20000</v>
      </c>
      <c r="R1073" s="5"/>
    </row>
    <row r="1074" spans="1:18" s="2" customFormat="1" ht="15" customHeight="1" x14ac:dyDescent="0.2">
      <c r="A1074" s="42"/>
      <c r="B1074" s="112"/>
      <c r="C1074" s="49" t="s">
        <v>16</v>
      </c>
      <c r="D1074" s="140">
        <f t="shared" si="242"/>
        <v>2100000</v>
      </c>
      <c r="E1074" s="140">
        <v>2439570</v>
      </c>
      <c r="F1074" s="140">
        <v>2439512.13</v>
      </c>
      <c r="G1074" s="50">
        <f t="shared" si="239"/>
        <v>99.997627860647569</v>
      </c>
      <c r="H1074" s="140">
        <v>2100000</v>
      </c>
      <c r="I1074" s="140">
        <f t="shared" si="240"/>
        <v>2439570</v>
      </c>
      <c r="J1074" s="140">
        <f t="shared" si="240"/>
        <v>2439512.13</v>
      </c>
      <c r="K1074" s="50">
        <f t="shared" si="244"/>
        <v>99.997627860647569</v>
      </c>
      <c r="L1074" s="140"/>
      <c r="M1074" s="140"/>
      <c r="N1074" s="140"/>
      <c r="O1074" s="50"/>
      <c r="P1074" s="34">
        <f t="shared" si="243"/>
        <v>339570</v>
      </c>
      <c r="R1074" s="5"/>
    </row>
    <row r="1075" spans="1:18" s="2" customFormat="1" ht="15" hidden="1" customHeight="1" x14ac:dyDescent="0.2">
      <c r="A1075" s="42"/>
      <c r="B1075" s="45"/>
      <c r="C1075" s="22" t="s">
        <v>17</v>
      </c>
      <c r="D1075" s="135">
        <f t="shared" si="242"/>
        <v>0</v>
      </c>
      <c r="E1075" s="135"/>
      <c r="F1075" s="135"/>
      <c r="G1075" s="23" t="e">
        <f t="shared" si="239"/>
        <v>#DIV/0!</v>
      </c>
      <c r="H1075" s="135"/>
      <c r="I1075" s="135">
        <f t="shared" si="240"/>
        <v>0</v>
      </c>
      <c r="J1075" s="135">
        <f t="shared" si="240"/>
        <v>0</v>
      </c>
      <c r="K1075" s="23" t="e">
        <f t="shared" si="244"/>
        <v>#DIV/0!</v>
      </c>
      <c r="L1075" s="135"/>
      <c r="M1075" s="135"/>
      <c r="N1075" s="135"/>
      <c r="O1075" s="23"/>
      <c r="P1075" s="19">
        <f t="shared" si="243"/>
        <v>0</v>
      </c>
      <c r="R1075" s="5"/>
    </row>
    <row r="1076" spans="1:18" s="2" customFormat="1" ht="39" hidden="1" customHeight="1" x14ac:dyDescent="0.2">
      <c r="A1076" s="42"/>
      <c r="B1076" s="45"/>
      <c r="C1076" s="24" t="s">
        <v>149</v>
      </c>
      <c r="D1076" s="135">
        <f t="shared" si="242"/>
        <v>0</v>
      </c>
      <c r="E1076" s="135"/>
      <c r="F1076" s="135"/>
      <c r="G1076" s="23" t="e">
        <f t="shared" si="239"/>
        <v>#DIV/0!</v>
      </c>
      <c r="H1076" s="135"/>
      <c r="I1076" s="135">
        <f t="shared" si="240"/>
        <v>0</v>
      </c>
      <c r="J1076" s="135">
        <f t="shared" si="240"/>
        <v>0</v>
      </c>
      <c r="K1076" s="23" t="e">
        <f t="shared" si="244"/>
        <v>#DIV/0!</v>
      </c>
      <c r="L1076" s="135"/>
      <c r="M1076" s="135"/>
      <c r="N1076" s="135"/>
      <c r="O1076" s="23"/>
      <c r="P1076" s="19">
        <f t="shared" si="243"/>
        <v>0</v>
      </c>
      <c r="R1076" s="5"/>
    </row>
    <row r="1077" spans="1:18" s="2" customFormat="1" ht="15" hidden="1" customHeight="1" x14ac:dyDescent="0.2">
      <c r="A1077" s="42"/>
      <c r="B1077" s="45"/>
      <c r="C1077" s="25" t="s">
        <v>111</v>
      </c>
      <c r="D1077" s="135">
        <f t="shared" si="242"/>
        <v>0</v>
      </c>
      <c r="E1077" s="135">
        <f>SUM(E1079)</f>
        <v>0</v>
      </c>
      <c r="F1077" s="135">
        <f>SUM(F1079)</f>
        <v>0</v>
      </c>
      <c r="G1077" s="23" t="e">
        <f t="shared" si="239"/>
        <v>#DIV/0!</v>
      </c>
      <c r="H1077" s="135">
        <f>SUM(H1079)</f>
        <v>0</v>
      </c>
      <c r="I1077" s="135">
        <f t="shared" si="240"/>
        <v>0</v>
      </c>
      <c r="J1077" s="135">
        <f t="shared" si="240"/>
        <v>0</v>
      </c>
      <c r="K1077" s="23" t="e">
        <f t="shared" si="244"/>
        <v>#DIV/0!</v>
      </c>
      <c r="L1077" s="135">
        <f>SUM(L1079)</f>
        <v>0</v>
      </c>
      <c r="M1077" s="135">
        <f>SUM(M1079)</f>
        <v>0</v>
      </c>
      <c r="N1077" s="135">
        <f>SUM(N1079)</f>
        <v>0</v>
      </c>
      <c r="O1077" s="23"/>
      <c r="P1077" s="19">
        <f t="shared" si="243"/>
        <v>0</v>
      </c>
      <c r="R1077" s="5"/>
    </row>
    <row r="1078" spans="1:18" s="2" customFormat="1" hidden="1" x14ac:dyDescent="0.2">
      <c r="A1078" s="42"/>
      <c r="B1078" s="45"/>
      <c r="C1078" s="26" t="s">
        <v>22</v>
      </c>
      <c r="D1078" s="135">
        <f t="shared" si="242"/>
        <v>0</v>
      </c>
      <c r="E1078" s="135"/>
      <c r="F1078" s="135"/>
      <c r="G1078" s="23" t="e">
        <f t="shared" si="239"/>
        <v>#DIV/0!</v>
      </c>
      <c r="H1078" s="135"/>
      <c r="I1078" s="135">
        <f t="shared" si="240"/>
        <v>0</v>
      </c>
      <c r="J1078" s="135">
        <f t="shared" si="240"/>
        <v>0</v>
      </c>
      <c r="K1078" s="23" t="e">
        <f t="shared" si="244"/>
        <v>#DIV/0!</v>
      </c>
      <c r="L1078" s="135"/>
      <c r="M1078" s="135"/>
      <c r="N1078" s="135"/>
      <c r="O1078" s="23"/>
      <c r="P1078" s="19">
        <f t="shared" si="243"/>
        <v>0</v>
      </c>
      <c r="R1078" s="5"/>
    </row>
    <row r="1079" spans="1:18" s="2" customFormat="1" ht="15" hidden="1" customHeight="1" x14ac:dyDescent="0.2">
      <c r="A1079" s="42"/>
      <c r="B1079" s="45"/>
      <c r="C1079" s="22" t="s">
        <v>7</v>
      </c>
      <c r="D1079" s="135">
        <f t="shared" si="242"/>
        <v>0</v>
      </c>
      <c r="E1079" s="135"/>
      <c r="F1079" s="135"/>
      <c r="G1079" s="23" t="e">
        <f t="shared" si="239"/>
        <v>#DIV/0!</v>
      </c>
      <c r="H1079" s="135"/>
      <c r="I1079" s="135">
        <f t="shared" si="240"/>
        <v>0</v>
      </c>
      <c r="J1079" s="135">
        <f t="shared" si="240"/>
        <v>0</v>
      </c>
      <c r="K1079" s="23" t="e">
        <f t="shared" si="244"/>
        <v>#DIV/0!</v>
      </c>
      <c r="L1079" s="135"/>
      <c r="M1079" s="135"/>
      <c r="N1079" s="135"/>
      <c r="O1079" s="23"/>
      <c r="P1079" s="19">
        <f t="shared" si="243"/>
        <v>0</v>
      </c>
      <c r="R1079" s="5"/>
    </row>
    <row r="1080" spans="1:18" s="2" customFormat="1" hidden="1" x14ac:dyDescent="0.2">
      <c r="A1080" s="42"/>
      <c r="B1080" s="45"/>
      <c r="C1080" s="27" t="s">
        <v>15</v>
      </c>
      <c r="D1080" s="135">
        <f t="shared" si="242"/>
        <v>0</v>
      </c>
      <c r="E1080" s="135"/>
      <c r="F1080" s="135"/>
      <c r="G1080" s="23" t="e">
        <f t="shared" si="239"/>
        <v>#DIV/0!</v>
      </c>
      <c r="H1080" s="135"/>
      <c r="I1080" s="135">
        <f t="shared" si="240"/>
        <v>0</v>
      </c>
      <c r="J1080" s="135">
        <f t="shared" si="240"/>
        <v>0</v>
      </c>
      <c r="K1080" s="23" t="e">
        <f t="shared" si="244"/>
        <v>#DIV/0!</v>
      </c>
      <c r="L1080" s="135"/>
      <c r="M1080" s="135"/>
      <c r="N1080" s="135"/>
      <c r="O1080" s="23"/>
      <c r="P1080" s="19">
        <f t="shared" si="243"/>
        <v>0</v>
      </c>
      <c r="R1080" s="5"/>
    </row>
    <row r="1081" spans="1:18" s="2" customFormat="1" ht="39" hidden="1" customHeight="1" x14ac:dyDescent="0.2">
      <c r="A1081" s="42"/>
      <c r="B1081" s="45"/>
      <c r="C1081" s="121" t="s">
        <v>150</v>
      </c>
      <c r="D1081" s="135">
        <f t="shared" si="242"/>
        <v>0</v>
      </c>
      <c r="E1081" s="135"/>
      <c r="F1081" s="135"/>
      <c r="G1081" s="23" t="e">
        <f t="shared" si="239"/>
        <v>#DIV/0!</v>
      </c>
      <c r="H1081" s="135"/>
      <c r="I1081" s="135">
        <f t="shared" si="240"/>
        <v>0</v>
      </c>
      <c r="J1081" s="135">
        <f t="shared" si="240"/>
        <v>0</v>
      </c>
      <c r="K1081" s="23" t="e">
        <f t="shared" si="244"/>
        <v>#DIV/0!</v>
      </c>
      <c r="L1081" s="135"/>
      <c r="M1081" s="135"/>
      <c r="N1081" s="135"/>
      <c r="O1081" s="23"/>
      <c r="P1081" s="34">
        <f t="shared" si="243"/>
        <v>0</v>
      </c>
      <c r="R1081" s="5"/>
    </row>
    <row r="1082" spans="1:18" s="2" customFormat="1" ht="15.95" customHeight="1" x14ac:dyDescent="0.2">
      <c r="A1082" s="42"/>
      <c r="B1082" s="32">
        <v>80107</v>
      </c>
      <c r="C1082" s="25" t="s">
        <v>93</v>
      </c>
      <c r="D1082" s="135">
        <f t="shared" si="242"/>
        <v>50093630</v>
      </c>
      <c r="E1082" s="135">
        <f>SUM(E1083,E1092)</f>
        <v>58621207</v>
      </c>
      <c r="F1082" s="135">
        <f>SUM(F1083,F1092)</f>
        <v>58070383.130000003</v>
      </c>
      <c r="G1082" s="23">
        <f t="shared" si="239"/>
        <v>99.060367573120772</v>
      </c>
      <c r="H1082" s="135">
        <f>SUM(H1083,H1092)</f>
        <v>46229340</v>
      </c>
      <c r="I1082" s="135">
        <f t="shared" si="240"/>
        <v>53015367</v>
      </c>
      <c r="J1082" s="135">
        <f t="shared" si="240"/>
        <v>52506594.800000004</v>
      </c>
      <c r="K1082" s="23">
        <f t="shared" si="244"/>
        <v>99.040330702605544</v>
      </c>
      <c r="L1082" s="135">
        <f>SUM(L1083,L1092)</f>
        <v>3864290</v>
      </c>
      <c r="M1082" s="135">
        <f>SUM(M1083,M1092)</f>
        <v>5605840</v>
      </c>
      <c r="N1082" s="135">
        <f>SUM(N1083,N1092)</f>
        <v>5563788.3300000001</v>
      </c>
      <c r="O1082" s="23">
        <f t="shared" ref="O1082:O1090" si="245">N1082/M1082*100</f>
        <v>99.249859610691701</v>
      </c>
      <c r="P1082" s="59">
        <f t="shared" si="243"/>
        <v>8527577</v>
      </c>
      <c r="R1082" s="5"/>
    </row>
    <row r="1083" spans="1:18" s="2" customFormat="1" ht="15.95" customHeight="1" x14ac:dyDescent="0.2">
      <c r="A1083" s="42"/>
      <c r="B1083" s="205"/>
      <c r="C1083" s="41" t="s">
        <v>110</v>
      </c>
      <c r="D1083" s="135">
        <f t="shared" si="242"/>
        <v>50093630</v>
      </c>
      <c r="E1083" s="135">
        <f>SUM(E1085,E1089,E1090,E1091)</f>
        <v>58621207</v>
      </c>
      <c r="F1083" s="135">
        <f>SUM(F1085,F1089,F1090,F1091)</f>
        <v>58070383.130000003</v>
      </c>
      <c r="G1083" s="23">
        <f t="shared" si="239"/>
        <v>99.060367573120772</v>
      </c>
      <c r="H1083" s="135">
        <f>SUM(H1085,H1089,H1090,H1091)</f>
        <v>46229340</v>
      </c>
      <c r="I1083" s="135">
        <f t="shared" si="240"/>
        <v>53015367</v>
      </c>
      <c r="J1083" s="135">
        <f t="shared" si="240"/>
        <v>52506594.800000004</v>
      </c>
      <c r="K1083" s="23">
        <f t="shared" si="244"/>
        <v>99.040330702605544</v>
      </c>
      <c r="L1083" s="135">
        <f>SUM(L1085,L1089,L1090,L1091)</f>
        <v>3864290</v>
      </c>
      <c r="M1083" s="135">
        <f>SUM(M1085,M1089,M1090,M1091)</f>
        <v>5605840</v>
      </c>
      <c r="N1083" s="135">
        <f>SUM(N1085,N1089,N1090,N1091)</f>
        <v>5563788.3300000001</v>
      </c>
      <c r="O1083" s="23">
        <f t="shared" si="245"/>
        <v>99.249859610691701</v>
      </c>
      <c r="P1083" s="19">
        <f t="shared" si="243"/>
        <v>8527577</v>
      </c>
      <c r="R1083" s="5"/>
    </row>
    <row r="1084" spans="1:18" s="2" customFormat="1" ht="15.95" customHeight="1" x14ac:dyDescent="0.2">
      <c r="A1084" s="42"/>
      <c r="B1084" s="45"/>
      <c r="C1084" s="27" t="s">
        <v>22</v>
      </c>
      <c r="D1084" s="135"/>
      <c r="E1084" s="135"/>
      <c r="F1084" s="135"/>
      <c r="G1084" s="23"/>
      <c r="H1084" s="135"/>
      <c r="I1084" s="135"/>
      <c r="J1084" s="135"/>
      <c r="K1084" s="23"/>
      <c r="L1084" s="135"/>
      <c r="M1084" s="135"/>
      <c r="N1084" s="135"/>
      <c r="O1084" s="23"/>
      <c r="P1084" s="19">
        <f t="shared" si="243"/>
        <v>0</v>
      </c>
      <c r="R1084" s="5"/>
    </row>
    <row r="1085" spans="1:18" s="2" customFormat="1" ht="15.95" customHeight="1" x14ac:dyDescent="0.2">
      <c r="A1085" s="42"/>
      <c r="B1085" s="45"/>
      <c r="C1085" s="22" t="s">
        <v>14</v>
      </c>
      <c r="D1085" s="135">
        <f t="shared" si="242"/>
        <v>50088060</v>
      </c>
      <c r="E1085" s="135">
        <f>SUM(E1087:E1088)</f>
        <v>58505592</v>
      </c>
      <c r="F1085" s="135">
        <f>SUM(F1087:F1088)</f>
        <v>57964251.770000003</v>
      </c>
      <c r="G1085" s="23">
        <f t="shared" si="239"/>
        <v>99.074720532697128</v>
      </c>
      <c r="H1085" s="135">
        <f>SUM(H1087:H1088)</f>
        <v>46223770</v>
      </c>
      <c r="I1085" s="135">
        <f t="shared" si="240"/>
        <v>52903752</v>
      </c>
      <c r="J1085" s="135">
        <f t="shared" si="240"/>
        <v>52404463.440000005</v>
      </c>
      <c r="K1085" s="23">
        <f t="shared" si="244"/>
        <v>99.056232230938946</v>
      </c>
      <c r="L1085" s="135">
        <f>SUM(L1087:L1088)</f>
        <v>3864290</v>
      </c>
      <c r="M1085" s="135">
        <f>SUM(M1087:M1088)</f>
        <v>5601840</v>
      </c>
      <c r="N1085" s="135">
        <f>SUM(N1087:N1088)</f>
        <v>5559788.3300000001</v>
      </c>
      <c r="O1085" s="23">
        <f t="shared" si="245"/>
        <v>99.249323972123449</v>
      </c>
      <c r="P1085" s="19">
        <f t="shared" si="243"/>
        <v>8417532</v>
      </c>
      <c r="R1085" s="5"/>
    </row>
    <row r="1086" spans="1:18" s="2" customFormat="1" ht="15.95" customHeight="1" x14ac:dyDescent="0.2">
      <c r="A1086" s="42"/>
      <c r="B1086" s="45"/>
      <c r="C1086" s="27" t="s">
        <v>15</v>
      </c>
      <c r="D1086" s="135"/>
      <c r="E1086" s="135"/>
      <c r="F1086" s="135"/>
      <c r="G1086" s="23"/>
      <c r="H1086" s="135"/>
      <c r="I1086" s="135"/>
      <c r="J1086" s="135"/>
      <c r="K1086" s="23"/>
      <c r="L1086" s="135"/>
      <c r="M1086" s="135"/>
      <c r="N1086" s="135"/>
      <c r="O1086" s="23"/>
      <c r="P1086" s="19">
        <f t="shared" si="243"/>
        <v>0</v>
      </c>
      <c r="R1086" s="5"/>
    </row>
    <row r="1087" spans="1:18" s="2" customFormat="1" ht="15.95" customHeight="1" x14ac:dyDescent="0.2">
      <c r="A1087" s="42"/>
      <c r="B1087" s="45"/>
      <c r="C1087" s="27" t="s">
        <v>19</v>
      </c>
      <c r="D1087" s="135">
        <f t="shared" si="242"/>
        <v>47630500</v>
      </c>
      <c r="E1087" s="135">
        <v>55720302</v>
      </c>
      <c r="F1087" s="135">
        <v>55208217.82</v>
      </c>
      <c r="G1087" s="23">
        <f t="shared" si="239"/>
        <v>99.080973789409825</v>
      </c>
      <c r="H1087" s="135">
        <v>43908200</v>
      </c>
      <c r="I1087" s="135">
        <f t="shared" si="240"/>
        <v>50321332</v>
      </c>
      <c r="J1087" s="135">
        <f t="shared" si="240"/>
        <v>49850558.990000002</v>
      </c>
      <c r="K1087" s="23">
        <f t="shared" si="244"/>
        <v>99.064466318180934</v>
      </c>
      <c r="L1087" s="135">
        <v>3722300</v>
      </c>
      <c r="M1087" s="135">
        <v>5398970</v>
      </c>
      <c r="N1087" s="135">
        <v>5357658.83</v>
      </c>
      <c r="O1087" s="23">
        <f t="shared" si="245"/>
        <v>99.234832384695608</v>
      </c>
      <c r="P1087" s="19">
        <f t="shared" si="243"/>
        <v>8089802</v>
      </c>
      <c r="R1087" s="5"/>
    </row>
    <row r="1088" spans="1:18" s="2" customFormat="1" ht="13.5" customHeight="1" x14ac:dyDescent="0.2">
      <c r="A1088" s="42"/>
      <c r="B1088" s="45"/>
      <c r="C1088" s="27" t="s">
        <v>18</v>
      </c>
      <c r="D1088" s="135">
        <f t="shared" si="242"/>
        <v>2457560</v>
      </c>
      <c r="E1088" s="135">
        <v>2785290</v>
      </c>
      <c r="F1088" s="135">
        <v>2756033.95</v>
      </c>
      <c r="G1088" s="23">
        <f t="shared" si="239"/>
        <v>98.949622839991534</v>
      </c>
      <c r="H1088" s="135">
        <v>2315570</v>
      </c>
      <c r="I1088" s="135">
        <f t="shared" si="240"/>
        <v>2582420</v>
      </c>
      <c r="J1088" s="135">
        <f t="shared" si="240"/>
        <v>2553904.4500000002</v>
      </c>
      <c r="K1088" s="23">
        <f t="shared" si="244"/>
        <v>98.895781863523368</v>
      </c>
      <c r="L1088" s="135">
        <v>141990</v>
      </c>
      <c r="M1088" s="135">
        <v>202870</v>
      </c>
      <c r="N1088" s="135">
        <v>202129.5</v>
      </c>
      <c r="O1088" s="23">
        <f t="shared" si="245"/>
        <v>99.634987923300628</v>
      </c>
      <c r="P1088" s="19">
        <f t="shared" si="243"/>
        <v>327730</v>
      </c>
      <c r="R1088" s="5"/>
    </row>
    <row r="1089" spans="1:18" s="2" customFormat="1" ht="14.25" hidden="1" customHeight="1" x14ac:dyDescent="0.2">
      <c r="A1089" s="42"/>
      <c r="B1089" s="45"/>
      <c r="C1089" s="22" t="s">
        <v>16</v>
      </c>
      <c r="D1089" s="135">
        <f t="shared" si="242"/>
        <v>0</v>
      </c>
      <c r="E1089" s="135"/>
      <c r="F1089" s="135"/>
      <c r="G1089" s="23" t="e">
        <f t="shared" si="239"/>
        <v>#DIV/0!</v>
      </c>
      <c r="H1089" s="135"/>
      <c r="I1089" s="135">
        <f t="shared" si="240"/>
        <v>0</v>
      </c>
      <c r="J1089" s="135">
        <f t="shared" si="240"/>
        <v>0</v>
      </c>
      <c r="K1089" s="23" t="e">
        <f t="shared" si="244"/>
        <v>#DIV/0!</v>
      </c>
      <c r="L1089" s="135"/>
      <c r="M1089" s="135"/>
      <c r="N1089" s="135"/>
      <c r="O1089" s="23" t="e">
        <f t="shared" si="245"/>
        <v>#DIV/0!</v>
      </c>
      <c r="P1089" s="19">
        <f t="shared" si="243"/>
        <v>0</v>
      </c>
      <c r="R1089" s="5"/>
    </row>
    <row r="1090" spans="1:18" s="2" customFormat="1" ht="18" customHeight="1" x14ac:dyDescent="0.2">
      <c r="A1090" s="42"/>
      <c r="B1090" s="112"/>
      <c r="C1090" s="49" t="s">
        <v>17</v>
      </c>
      <c r="D1090" s="140">
        <f t="shared" si="242"/>
        <v>5570</v>
      </c>
      <c r="E1090" s="140">
        <v>115615</v>
      </c>
      <c r="F1090" s="140">
        <v>106131.36</v>
      </c>
      <c r="G1090" s="50">
        <f t="shared" si="239"/>
        <v>91.797223543657836</v>
      </c>
      <c r="H1090" s="140">
        <v>5570</v>
      </c>
      <c r="I1090" s="140">
        <f t="shared" si="240"/>
        <v>111615</v>
      </c>
      <c r="J1090" s="140">
        <f t="shared" si="240"/>
        <v>102131.36</v>
      </c>
      <c r="K1090" s="50">
        <f t="shared" si="244"/>
        <v>91.50325673072615</v>
      </c>
      <c r="L1090" s="140"/>
      <c r="M1090" s="140">
        <v>4000</v>
      </c>
      <c r="N1090" s="140">
        <v>4000</v>
      </c>
      <c r="O1090" s="50">
        <f t="shared" si="245"/>
        <v>100</v>
      </c>
      <c r="P1090" s="19">
        <f t="shared" si="243"/>
        <v>110045</v>
      </c>
      <c r="R1090" s="5"/>
    </row>
    <row r="1091" spans="1:18" s="2" customFormat="1" ht="42.75" hidden="1" customHeight="1" x14ac:dyDescent="0.2">
      <c r="A1091" s="42"/>
      <c r="B1091" s="112"/>
      <c r="C1091" s="110" t="s">
        <v>149</v>
      </c>
      <c r="D1091" s="140">
        <f t="shared" si="242"/>
        <v>0</v>
      </c>
      <c r="E1091" s="140"/>
      <c r="F1091" s="140"/>
      <c r="G1091" s="50" t="e">
        <f t="shared" si="239"/>
        <v>#DIV/0!</v>
      </c>
      <c r="H1091" s="140"/>
      <c r="I1091" s="140">
        <f t="shared" si="240"/>
        <v>0</v>
      </c>
      <c r="J1091" s="140">
        <f t="shared" si="240"/>
        <v>0</v>
      </c>
      <c r="K1091" s="50" t="e">
        <f t="shared" si="244"/>
        <v>#DIV/0!</v>
      </c>
      <c r="L1091" s="140"/>
      <c r="M1091" s="140"/>
      <c r="N1091" s="140"/>
      <c r="O1091" s="50"/>
      <c r="P1091" s="19">
        <f t="shared" si="243"/>
        <v>0</v>
      </c>
      <c r="R1091" s="5"/>
    </row>
    <row r="1092" spans="1:18" s="2" customFormat="1" ht="14.25" hidden="1" customHeight="1" x14ac:dyDescent="0.2">
      <c r="A1092" s="42"/>
      <c r="B1092" s="45"/>
      <c r="C1092" s="25" t="s">
        <v>111</v>
      </c>
      <c r="D1092" s="135">
        <f t="shared" si="242"/>
        <v>0</v>
      </c>
      <c r="E1092" s="135">
        <f>SUM(E1094)</f>
        <v>0</v>
      </c>
      <c r="F1092" s="135">
        <f>SUM(F1094)</f>
        <v>0</v>
      </c>
      <c r="G1092" s="23" t="e">
        <f t="shared" si="239"/>
        <v>#DIV/0!</v>
      </c>
      <c r="H1092" s="135"/>
      <c r="I1092" s="135">
        <f t="shared" si="240"/>
        <v>0</v>
      </c>
      <c r="J1092" s="135">
        <f t="shared" si="240"/>
        <v>0</v>
      </c>
      <c r="K1092" s="23" t="e">
        <f t="shared" si="244"/>
        <v>#DIV/0!</v>
      </c>
      <c r="L1092" s="135"/>
      <c r="M1092" s="135"/>
      <c r="N1092" s="135"/>
      <c r="O1092" s="23"/>
      <c r="P1092" s="19">
        <f t="shared" si="243"/>
        <v>0</v>
      </c>
      <c r="R1092" s="5"/>
    </row>
    <row r="1093" spans="1:18" s="2" customFormat="1" hidden="1" x14ac:dyDescent="0.2">
      <c r="A1093" s="42"/>
      <c r="B1093" s="45"/>
      <c r="C1093" s="26" t="s">
        <v>22</v>
      </c>
      <c r="D1093" s="135">
        <f t="shared" si="242"/>
        <v>0</v>
      </c>
      <c r="E1093" s="135"/>
      <c r="F1093" s="135"/>
      <c r="G1093" s="23"/>
      <c r="H1093" s="135"/>
      <c r="I1093" s="135">
        <f t="shared" si="240"/>
        <v>0</v>
      </c>
      <c r="J1093" s="135">
        <f t="shared" si="240"/>
        <v>0</v>
      </c>
      <c r="K1093" s="23"/>
      <c r="L1093" s="135"/>
      <c r="M1093" s="135"/>
      <c r="N1093" s="135"/>
      <c r="O1093" s="23"/>
      <c r="P1093" s="19">
        <f t="shared" si="243"/>
        <v>0</v>
      </c>
      <c r="R1093" s="5"/>
    </row>
    <row r="1094" spans="1:18" s="2" customFormat="1" ht="15" hidden="1" customHeight="1" x14ac:dyDescent="0.2">
      <c r="A1094" s="42"/>
      <c r="B1094" s="112"/>
      <c r="C1094" s="49" t="s">
        <v>7</v>
      </c>
      <c r="D1094" s="140">
        <f t="shared" si="242"/>
        <v>0</v>
      </c>
      <c r="E1094" s="140"/>
      <c r="F1094" s="140"/>
      <c r="G1094" s="50" t="e">
        <f t="shared" si="239"/>
        <v>#DIV/0!</v>
      </c>
      <c r="H1094" s="140"/>
      <c r="I1094" s="140">
        <f t="shared" si="240"/>
        <v>0</v>
      </c>
      <c r="J1094" s="140">
        <f t="shared" si="240"/>
        <v>0</v>
      </c>
      <c r="K1094" s="50" t="e">
        <f t="shared" si="244"/>
        <v>#DIV/0!</v>
      </c>
      <c r="L1094" s="140"/>
      <c r="M1094" s="140"/>
      <c r="N1094" s="140"/>
      <c r="O1094" s="50"/>
      <c r="P1094" s="34">
        <f t="shared" si="243"/>
        <v>0</v>
      </c>
      <c r="R1094" s="5"/>
    </row>
    <row r="1095" spans="1:18" s="2" customFormat="1" hidden="1" x14ac:dyDescent="0.2">
      <c r="A1095" s="42"/>
      <c r="B1095" s="45"/>
      <c r="C1095" s="27" t="s">
        <v>15</v>
      </c>
      <c r="D1095" s="135">
        <f t="shared" si="242"/>
        <v>0</v>
      </c>
      <c r="E1095" s="135"/>
      <c r="F1095" s="135"/>
      <c r="G1095" s="23" t="e">
        <f t="shared" si="239"/>
        <v>#DIV/0!</v>
      </c>
      <c r="H1095" s="135"/>
      <c r="I1095" s="135">
        <f t="shared" si="240"/>
        <v>0</v>
      </c>
      <c r="J1095" s="135">
        <f t="shared" si="240"/>
        <v>0</v>
      </c>
      <c r="K1095" s="23" t="e">
        <f t="shared" si="244"/>
        <v>#DIV/0!</v>
      </c>
      <c r="L1095" s="135"/>
      <c r="M1095" s="135"/>
      <c r="N1095" s="135"/>
      <c r="O1095" s="23" t="e">
        <f>N1095/M1095*100</f>
        <v>#DIV/0!</v>
      </c>
      <c r="P1095" s="19">
        <f t="shared" si="243"/>
        <v>0</v>
      </c>
      <c r="R1095" s="5"/>
    </row>
    <row r="1096" spans="1:18" s="2" customFormat="1" ht="38.25" hidden="1" customHeight="1" x14ac:dyDescent="0.2">
      <c r="A1096" s="42"/>
      <c r="B1096" s="112"/>
      <c r="C1096" s="53" t="s">
        <v>150</v>
      </c>
      <c r="D1096" s="140">
        <f t="shared" si="242"/>
        <v>0</v>
      </c>
      <c r="E1096" s="140"/>
      <c r="F1096" s="140"/>
      <c r="G1096" s="50" t="e">
        <f t="shared" si="239"/>
        <v>#DIV/0!</v>
      </c>
      <c r="H1096" s="140"/>
      <c r="I1096" s="140">
        <f t="shared" si="240"/>
        <v>0</v>
      </c>
      <c r="J1096" s="135">
        <f t="shared" si="240"/>
        <v>0</v>
      </c>
      <c r="K1096" s="50" t="e">
        <f t="shared" si="244"/>
        <v>#DIV/0!</v>
      </c>
      <c r="L1096" s="140"/>
      <c r="M1096" s="140"/>
      <c r="N1096" s="140"/>
      <c r="O1096" s="50" t="e">
        <f>N1096/M1096*100</f>
        <v>#DIV/0!</v>
      </c>
      <c r="P1096" s="34">
        <f t="shared" si="243"/>
        <v>0</v>
      </c>
      <c r="R1096" s="5"/>
    </row>
    <row r="1097" spans="1:18" s="2" customFormat="1" ht="13.5" hidden="1" customHeight="1" x14ac:dyDescent="0.2">
      <c r="A1097" s="42"/>
      <c r="B1097" s="32">
        <v>80111</v>
      </c>
      <c r="C1097" s="25" t="s">
        <v>92</v>
      </c>
      <c r="D1097" s="135">
        <f t="shared" si="242"/>
        <v>0</v>
      </c>
      <c r="E1097" s="135">
        <f>SUM(E1098,E1107)</f>
        <v>0</v>
      </c>
      <c r="F1097" s="135">
        <f>SUM(F1098,F1107)</f>
        <v>0</v>
      </c>
      <c r="G1097" s="23" t="e">
        <f t="shared" si="239"/>
        <v>#DIV/0!</v>
      </c>
      <c r="H1097" s="135"/>
      <c r="I1097" s="135">
        <f t="shared" si="240"/>
        <v>0</v>
      </c>
      <c r="J1097" s="135">
        <f t="shared" si="240"/>
        <v>0</v>
      </c>
      <c r="K1097" s="23"/>
      <c r="L1097" s="135">
        <f>SUM(L1098,L1107)</f>
        <v>0</v>
      </c>
      <c r="M1097" s="135">
        <f>SUM(M1098,M1107)</f>
        <v>0</v>
      </c>
      <c r="N1097" s="135">
        <f>SUM(N1098,N1107)</f>
        <v>0</v>
      </c>
      <c r="O1097" s="23" t="e">
        <f>N1097/M1097*100</f>
        <v>#DIV/0!</v>
      </c>
      <c r="P1097" s="59">
        <f t="shared" si="243"/>
        <v>0</v>
      </c>
      <c r="R1097" s="5"/>
    </row>
    <row r="1098" spans="1:18" s="2" customFormat="1" ht="13.5" hidden="1" customHeight="1" x14ac:dyDescent="0.2">
      <c r="A1098" s="42"/>
      <c r="B1098" s="32"/>
      <c r="C1098" s="41" t="s">
        <v>110</v>
      </c>
      <c r="D1098" s="135">
        <f t="shared" si="242"/>
        <v>0</v>
      </c>
      <c r="E1098" s="135">
        <f>SUM(E1100,E1104,E1105,E1106)</f>
        <v>0</v>
      </c>
      <c r="F1098" s="135">
        <f>SUM(F1100,F1104,F1105,F1106)</f>
        <v>0</v>
      </c>
      <c r="G1098" s="23" t="e">
        <f t="shared" si="239"/>
        <v>#DIV/0!</v>
      </c>
      <c r="H1098" s="135"/>
      <c r="I1098" s="135">
        <f t="shared" si="240"/>
        <v>0</v>
      </c>
      <c r="J1098" s="135">
        <f t="shared" si="240"/>
        <v>0</v>
      </c>
      <c r="K1098" s="23"/>
      <c r="L1098" s="135">
        <f>SUM(L1100,L1104,L1105,L1106)</f>
        <v>0</v>
      </c>
      <c r="M1098" s="135">
        <f>SUM(M1100,M1104,M1105,M1106)</f>
        <v>0</v>
      </c>
      <c r="N1098" s="135">
        <f>SUM(N1100,N1104,N1105,N1106)</f>
        <v>0</v>
      </c>
      <c r="O1098" s="23" t="e">
        <f>N1098/M1098*100</f>
        <v>#DIV/0!</v>
      </c>
      <c r="P1098" s="19">
        <f t="shared" si="243"/>
        <v>0</v>
      </c>
      <c r="R1098" s="5"/>
    </row>
    <row r="1099" spans="1:18" s="2" customFormat="1" hidden="1" x14ac:dyDescent="0.2">
      <c r="A1099" s="42"/>
      <c r="B1099" s="32"/>
      <c r="C1099" s="27" t="s">
        <v>22</v>
      </c>
      <c r="D1099" s="135"/>
      <c r="E1099" s="135"/>
      <c r="F1099" s="135"/>
      <c r="G1099" s="23"/>
      <c r="H1099" s="135"/>
      <c r="I1099" s="135">
        <f t="shared" si="240"/>
        <v>0</v>
      </c>
      <c r="J1099" s="135">
        <f t="shared" si="240"/>
        <v>0</v>
      </c>
      <c r="K1099" s="23"/>
      <c r="L1099" s="135"/>
      <c r="M1099" s="135"/>
      <c r="N1099" s="135"/>
      <c r="O1099" s="23"/>
      <c r="P1099" s="19">
        <f t="shared" si="243"/>
        <v>0</v>
      </c>
      <c r="R1099" s="5"/>
    </row>
    <row r="1100" spans="1:18" s="2" customFormat="1" ht="15" hidden="1" customHeight="1" x14ac:dyDescent="0.2">
      <c r="A1100" s="42"/>
      <c r="B1100" s="205"/>
      <c r="C1100" s="22" t="s">
        <v>14</v>
      </c>
      <c r="D1100" s="135">
        <f t="shared" si="242"/>
        <v>0</v>
      </c>
      <c r="E1100" s="135">
        <f>SUM(E1102:E1103)</f>
        <v>0</v>
      </c>
      <c r="F1100" s="135">
        <f>SUM(F1102:F1103)</f>
        <v>0</v>
      </c>
      <c r="G1100" s="23" t="e">
        <f t="shared" si="239"/>
        <v>#DIV/0!</v>
      </c>
      <c r="H1100" s="135"/>
      <c r="I1100" s="135">
        <f t="shared" si="240"/>
        <v>0</v>
      </c>
      <c r="J1100" s="135">
        <f t="shared" si="240"/>
        <v>0</v>
      </c>
      <c r="K1100" s="23"/>
      <c r="L1100" s="135">
        <f>SUM(L1102:L1103)</f>
        <v>0</v>
      </c>
      <c r="M1100" s="135">
        <f>SUM(M1102:M1103)</f>
        <v>0</v>
      </c>
      <c r="N1100" s="135">
        <f>SUM(N1102:N1103)</f>
        <v>0</v>
      </c>
      <c r="O1100" s="23" t="e">
        <f>N1100/M1100*100</f>
        <v>#DIV/0!</v>
      </c>
      <c r="P1100" s="19">
        <f t="shared" si="243"/>
        <v>0</v>
      </c>
      <c r="R1100" s="5"/>
    </row>
    <row r="1101" spans="1:18" s="2" customFormat="1" hidden="1" x14ac:dyDescent="0.2">
      <c r="A1101" s="42"/>
      <c r="B1101" s="205"/>
      <c r="C1101" s="27" t="s">
        <v>15</v>
      </c>
      <c r="D1101" s="135"/>
      <c r="E1101" s="135"/>
      <c r="F1101" s="135"/>
      <c r="G1101" s="23"/>
      <c r="H1101" s="135"/>
      <c r="I1101" s="135">
        <f t="shared" si="240"/>
        <v>0</v>
      </c>
      <c r="J1101" s="135">
        <f t="shared" si="240"/>
        <v>0</v>
      </c>
      <c r="K1101" s="23"/>
      <c r="L1101" s="135"/>
      <c r="M1101" s="135"/>
      <c r="N1101" s="135"/>
      <c r="O1101" s="23"/>
      <c r="P1101" s="19">
        <f t="shared" si="243"/>
        <v>0</v>
      </c>
      <c r="R1101" s="5"/>
    </row>
    <row r="1102" spans="1:18" s="2" customFormat="1" ht="12.75" hidden="1" customHeight="1" x14ac:dyDescent="0.2">
      <c r="A1102" s="42"/>
      <c r="B1102" s="205"/>
      <c r="C1102" s="27" t="s">
        <v>19</v>
      </c>
      <c r="D1102" s="135">
        <f t="shared" si="242"/>
        <v>0</v>
      </c>
      <c r="E1102" s="135"/>
      <c r="F1102" s="135"/>
      <c r="G1102" s="23" t="e">
        <f t="shared" si="239"/>
        <v>#DIV/0!</v>
      </c>
      <c r="H1102" s="135"/>
      <c r="I1102" s="135">
        <f t="shared" si="240"/>
        <v>0</v>
      </c>
      <c r="J1102" s="135">
        <f t="shared" si="240"/>
        <v>0</v>
      </c>
      <c r="K1102" s="23"/>
      <c r="L1102" s="135"/>
      <c r="M1102" s="135"/>
      <c r="N1102" s="135"/>
      <c r="O1102" s="23" t="e">
        <f t="shared" ref="O1102:O1111" si="246">N1102/M1102*100</f>
        <v>#DIV/0!</v>
      </c>
      <c r="P1102" s="19">
        <f t="shared" si="243"/>
        <v>0</v>
      </c>
      <c r="R1102" s="5"/>
    </row>
    <row r="1103" spans="1:18" s="2" customFormat="1" ht="13.5" hidden="1" customHeight="1" x14ac:dyDescent="0.2">
      <c r="A1103" s="42"/>
      <c r="B1103" s="205"/>
      <c r="C1103" s="27" t="s">
        <v>18</v>
      </c>
      <c r="D1103" s="135">
        <f t="shared" si="242"/>
        <v>0</v>
      </c>
      <c r="E1103" s="135"/>
      <c r="F1103" s="135"/>
      <c r="G1103" s="23" t="e">
        <f t="shared" si="239"/>
        <v>#DIV/0!</v>
      </c>
      <c r="H1103" s="135"/>
      <c r="I1103" s="135">
        <f t="shared" si="240"/>
        <v>0</v>
      </c>
      <c r="J1103" s="135">
        <f t="shared" si="240"/>
        <v>0</v>
      </c>
      <c r="K1103" s="23"/>
      <c r="L1103" s="135"/>
      <c r="M1103" s="135"/>
      <c r="N1103" s="135"/>
      <c r="O1103" s="23" t="e">
        <f t="shared" si="246"/>
        <v>#DIV/0!</v>
      </c>
      <c r="P1103" s="19">
        <f t="shared" si="243"/>
        <v>0</v>
      </c>
      <c r="R1103" s="5"/>
    </row>
    <row r="1104" spans="1:18" s="2" customFormat="1" ht="13.5" hidden="1" customHeight="1" x14ac:dyDescent="0.2">
      <c r="A1104" s="42"/>
      <c r="B1104" s="205"/>
      <c r="C1104" s="22" t="s">
        <v>16</v>
      </c>
      <c r="D1104" s="135">
        <f t="shared" si="242"/>
        <v>0</v>
      </c>
      <c r="E1104" s="135"/>
      <c r="F1104" s="135"/>
      <c r="G1104" s="23" t="e">
        <f t="shared" si="239"/>
        <v>#DIV/0!</v>
      </c>
      <c r="H1104" s="135"/>
      <c r="I1104" s="135">
        <f t="shared" si="240"/>
        <v>0</v>
      </c>
      <c r="J1104" s="135">
        <f t="shared" si="240"/>
        <v>0</v>
      </c>
      <c r="K1104" s="23"/>
      <c r="L1104" s="135"/>
      <c r="M1104" s="135"/>
      <c r="N1104" s="135"/>
      <c r="O1104" s="23" t="e">
        <f t="shared" si="246"/>
        <v>#DIV/0!</v>
      </c>
      <c r="P1104" s="19">
        <f t="shared" si="243"/>
        <v>0</v>
      </c>
      <c r="R1104" s="5"/>
    </row>
    <row r="1105" spans="1:18" s="2" customFormat="1" ht="11.25" hidden="1" customHeight="1" x14ac:dyDescent="0.2">
      <c r="A1105" s="43"/>
      <c r="B1105" s="206"/>
      <c r="C1105" s="37" t="s">
        <v>17</v>
      </c>
      <c r="D1105" s="136">
        <f t="shared" si="242"/>
        <v>0</v>
      </c>
      <c r="E1105" s="136"/>
      <c r="F1105" s="136"/>
      <c r="G1105" s="38" t="e">
        <f t="shared" si="239"/>
        <v>#DIV/0!</v>
      </c>
      <c r="H1105" s="136"/>
      <c r="I1105" s="136">
        <f t="shared" si="240"/>
        <v>0</v>
      </c>
      <c r="J1105" s="136">
        <f t="shared" si="240"/>
        <v>0</v>
      </c>
      <c r="K1105" s="38"/>
      <c r="L1105" s="136"/>
      <c r="M1105" s="136"/>
      <c r="N1105" s="136"/>
      <c r="O1105" s="38" t="e">
        <f t="shared" si="246"/>
        <v>#DIV/0!</v>
      </c>
      <c r="P1105" s="34">
        <f t="shared" si="243"/>
        <v>0</v>
      </c>
      <c r="R1105" s="5"/>
    </row>
    <row r="1106" spans="1:18" s="2" customFormat="1" ht="39" hidden="1" customHeight="1" x14ac:dyDescent="0.2">
      <c r="A1106" s="42"/>
      <c r="B1106" s="207"/>
      <c r="C1106" s="110" t="s">
        <v>149</v>
      </c>
      <c r="D1106" s="140">
        <f t="shared" si="242"/>
        <v>0</v>
      </c>
      <c r="E1106" s="140"/>
      <c r="F1106" s="140"/>
      <c r="G1106" s="50" t="e">
        <f t="shared" si="239"/>
        <v>#DIV/0!</v>
      </c>
      <c r="H1106" s="140"/>
      <c r="I1106" s="140">
        <f t="shared" si="240"/>
        <v>0</v>
      </c>
      <c r="J1106" s="140">
        <f t="shared" si="240"/>
        <v>0</v>
      </c>
      <c r="K1106" s="50"/>
      <c r="L1106" s="140"/>
      <c r="M1106" s="140"/>
      <c r="N1106" s="140"/>
      <c r="O1106" s="50" t="e">
        <f t="shared" si="246"/>
        <v>#DIV/0!</v>
      </c>
      <c r="P1106" s="19">
        <f t="shared" si="243"/>
        <v>0</v>
      </c>
      <c r="R1106" s="5"/>
    </row>
    <row r="1107" spans="1:18" s="2" customFormat="1" ht="15" hidden="1" customHeight="1" x14ac:dyDescent="0.2">
      <c r="A1107" s="42"/>
      <c r="B1107" s="205"/>
      <c r="C1107" s="25" t="s">
        <v>111</v>
      </c>
      <c r="D1107" s="135">
        <f t="shared" si="242"/>
        <v>0</v>
      </c>
      <c r="E1107" s="135">
        <f>SUM(E1109)</f>
        <v>0</v>
      </c>
      <c r="F1107" s="135">
        <f>SUM(F1109)</f>
        <v>0</v>
      </c>
      <c r="G1107" s="23" t="e">
        <f t="shared" si="239"/>
        <v>#DIV/0!</v>
      </c>
      <c r="H1107" s="135"/>
      <c r="I1107" s="135">
        <f t="shared" si="240"/>
        <v>0</v>
      </c>
      <c r="J1107" s="135">
        <f t="shared" si="240"/>
        <v>0</v>
      </c>
      <c r="K1107" s="23"/>
      <c r="L1107" s="135"/>
      <c r="M1107" s="135">
        <f>SUM(M1109)</f>
        <v>0</v>
      </c>
      <c r="N1107" s="135">
        <f>SUM(N1109)</f>
        <v>0</v>
      </c>
      <c r="O1107" s="23" t="e">
        <f t="shared" si="246"/>
        <v>#DIV/0!</v>
      </c>
      <c r="P1107" s="19">
        <f t="shared" si="243"/>
        <v>0</v>
      </c>
      <c r="R1107" s="5"/>
    </row>
    <row r="1108" spans="1:18" s="2" customFormat="1" hidden="1" x14ac:dyDescent="0.2">
      <c r="A1108" s="42"/>
      <c r="B1108" s="205"/>
      <c r="C1108" s="26" t="s">
        <v>22</v>
      </c>
      <c r="D1108" s="135">
        <f t="shared" si="242"/>
        <v>0</v>
      </c>
      <c r="E1108" s="135"/>
      <c r="F1108" s="135"/>
      <c r="G1108" s="23"/>
      <c r="H1108" s="135"/>
      <c r="I1108" s="135">
        <f t="shared" si="240"/>
        <v>0</v>
      </c>
      <c r="J1108" s="135">
        <f t="shared" si="240"/>
        <v>0</v>
      </c>
      <c r="K1108" s="23"/>
      <c r="L1108" s="135"/>
      <c r="M1108" s="135"/>
      <c r="N1108" s="135"/>
      <c r="O1108" s="23"/>
      <c r="P1108" s="19">
        <f t="shared" si="243"/>
        <v>0</v>
      </c>
      <c r="R1108" s="5"/>
    </row>
    <row r="1109" spans="1:18" s="2" customFormat="1" ht="15" hidden="1" customHeight="1" x14ac:dyDescent="0.2">
      <c r="A1109" s="42"/>
      <c r="B1109" s="207"/>
      <c r="C1109" s="49" t="s">
        <v>7</v>
      </c>
      <c r="D1109" s="140">
        <f t="shared" si="242"/>
        <v>0</v>
      </c>
      <c r="E1109" s="140"/>
      <c r="F1109" s="140"/>
      <c r="G1109" s="50" t="e">
        <f t="shared" si="239"/>
        <v>#DIV/0!</v>
      </c>
      <c r="H1109" s="140"/>
      <c r="I1109" s="140">
        <f t="shared" si="240"/>
        <v>0</v>
      </c>
      <c r="J1109" s="140">
        <f t="shared" si="240"/>
        <v>0</v>
      </c>
      <c r="K1109" s="50"/>
      <c r="L1109" s="140"/>
      <c r="M1109" s="140"/>
      <c r="N1109" s="140"/>
      <c r="O1109" s="50" t="e">
        <f t="shared" si="246"/>
        <v>#DIV/0!</v>
      </c>
      <c r="P1109" s="19">
        <f t="shared" si="243"/>
        <v>0</v>
      </c>
      <c r="R1109" s="5"/>
    </row>
    <row r="1110" spans="1:18" s="2" customFormat="1" hidden="1" x14ac:dyDescent="0.2">
      <c r="A1110" s="42"/>
      <c r="B1110" s="205"/>
      <c r="C1110" s="27" t="s">
        <v>15</v>
      </c>
      <c r="D1110" s="135">
        <f t="shared" si="242"/>
        <v>0</v>
      </c>
      <c r="E1110" s="135"/>
      <c r="F1110" s="135"/>
      <c r="G1110" s="23"/>
      <c r="H1110" s="135"/>
      <c r="I1110" s="135">
        <f t="shared" si="240"/>
        <v>0</v>
      </c>
      <c r="J1110" s="135">
        <f t="shared" si="240"/>
        <v>0</v>
      </c>
      <c r="K1110" s="23"/>
      <c r="L1110" s="135"/>
      <c r="M1110" s="135"/>
      <c r="N1110" s="135"/>
      <c r="O1110" s="23"/>
      <c r="P1110" s="19">
        <f t="shared" si="243"/>
        <v>0</v>
      </c>
      <c r="R1110" s="5"/>
    </row>
    <row r="1111" spans="1:18" s="2" customFormat="1" ht="39" hidden="1" customHeight="1" x14ac:dyDescent="0.2">
      <c r="A1111" s="42"/>
      <c r="B1111" s="207"/>
      <c r="C1111" s="53" t="s">
        <v>150</v>
      </c>
      <c r="D1111" s="140">
        <f t="shared" si="242"/>
        <v>0</v>
      </c>
      <c r="E1111" s="140"/>
      <c r="F1111" s="140"/>
      <c r="G1111" s="50" t="e">
        <f t="shared" si="239"/>
        <v>#DIV/0!</v>
      </c>
      <c r="H1111" s="140"/>
      <c r="I1111" s="140">
        <f t="shared" si="240"/>
        <v>0</v>
      </c>
      <c r="J1111" s="135">
        <f t="shared" si="240"/>
        <v>0</v>
      </c>
      <c r="K1111" s="50" t="e">
        <f t="shared" si="244"/>
        <v>#DIV/0!</v>
      </c>
      <c r="L1111" s="140"/>
      <c r="M1111" s="140"/>
      <c r="N1111" s="140"/>
      <c r="O1111" s="50" t="e">
        <f t="shared" si="246"/>
        <v>#DIV/0!</v>
      </c>
      <c r="P1111" s="34">
        <f t="shared" si="243"/>
        <v>0</v>
      </c>
      <c r="R1111" s="5"/>
    </row>
    <row r="1112" spans="1:18" s="2" customFormat="1" ht="15" customHeight="1" x14ac:dyDescent="0.2">
      <c r="A1112" s="42"/>
      <c r="B1112" s="32">
        <v>80113</v>
      </c>
      <c r="C1112" s="25" t="s">
        <v>43</v>
      </c>
      <c r="D1112" s="135">
        <f t="shared" si="242"/>
        <v>13000000</v>
      </c>
      <c r="E1112" s="135">
        <f>SUM(E1113,E1122)</f>
        <v>13609900</v>
      </c>
      <c r="F1112" s="135">
        <f>SUM(F1113,F1122)</f>
        <v>13467408.609999999</v>
      </c>
      <c r="G1112" s="23">
        <f t="shared" si="239"/>
        <v>98.953031322787083</v>
      </c>
      <c r="H1112" s="135">
        <f>SUM(H1113,H1122)</f>
        <v>13000000</v>
      </c>
      <c r="I1112" s="135">
        <f t="shared" si="240"/>
        <v>13609900</v>
      </c>
      <c r="J1112" s="135">
        <f t="shared" si="240"/>
        <v>13467408.609999999</v>
      </c>
      <c r="K1112" s="23">
        <f t="shared" si="244"/>
        <v>98.953031322787083</v>
      </c>
      <c r="L1112" s="135"/>
      <c r="M1112" s="135"/>
      <c r="N1112" s="135"/>
      <c r="O1112" s="23"/>
      <c r="P1112" s="59">
        <f t="shared" si="243"/>
        <v>609900</v>
      </c>
      <c r="R1112" s="5"/>
    </row>
    <row r="1113" spans="1:18" s="2" customFormat="1" ht="12" customHeight="1" x14ac:dyDescent="0.2">
      <c r="A1113" s="42"/>
      <c r="B1113" s="32"/>
      <c r="C1113" s="41" t="s">
        <v>110</v>
      </c>
      <c r="D1113" s="135">
        <f t="shared" si="242"/>
        <v>13000000</v>
      </c>
      <c r="E1113" s="135">
        <f>SUM(E1115,E1119,E1120,E1121)</f>
        <v>13609900</v>
      </c>
      <c r="F1113" s="135">
        <f>SUM(F1115,F1119,F1120,F1121)</f>
        <v>13467408.609999999</v>
      </c>
      <c r="G1113" s="23">
        <f t="shared" si="239"/>
        <v>98.953031322787083</v>
      </c>
      <c r="H1113" s="135">
        <f>SUM(H1115,H1119,H1120,H1121)</f>
        <v>13000000</v>
      </c>
      <c r="I1113" s="135">
        <f t="shared" si="240"/>
        <v>13609900</v>
      </c>
      <c r="J1113" s="135">
        <f t="shared" si="240"/>
        <v>13467408.609999999</v>
      </c>
      <c r="K1113" s="23">
        <f t="shared" si="244"/>
        <v>98.953031322787083</v>
      </c>
      <c r="L1113" s="135"/>
      <c r="M1113" s="135"/>
      <c r="N1113" s="135"/>
      <c r="O1113" s="23"/>
      <c r="P1113" s="19">
        <f t="shared" si="243"/>
        <v>609900</v>
      </c>
      <c r="R1113" s="5"/>
    </row>
    <row r="1114" spans="1:18" s="2" customFormat="1" x14ac:dyDescent="0.2">
      <c r="A1114" s="42"/>
      <c r="B1114" s="32"/>
      <c r="C1114" s="27" t="s">
        <v>22</v>
      </c>
      <c r="D1114" s="135"/>
      <c r="E1114" s="135"/>
      <c r="F1114" s="135"/>
      <c r="G1114" s="23"/>
      <c r="H1114" s="135"/>
      <c r="I1114" s="135"/>
      <c r="J1114" s="135"/>
      <c r="K1114" s="23"/>
      <c r="L1114" s="135"/>
      <c r="M1114" s="135"/>
      <c r="N1114" s="135"/>
      <c r="O1114" s="23"/>
      <c r="P1114" s="19">
        <f t="shared" si="243"/>
        <v>0</v>
      </c>
      <c r="R1114" s="5"/>
    </row>
    <row r="1115" spans="1:18" s="2" customFormat="1" x14ac:dyDescent="0.2">
      <c r="A1115" s="42"/>
      <c r="B1115" s="32"/>
      <c r="C1115" s="22" t="s">
        <v>14</v>
      </c>
      <c r="D1115" s="135">
        <f t="shared" si="242"/>
        <v>13000000</v>
      </c>
      <c r="E1115" s="135">
        <f>SUM(E1117:E1118)</f>
        <v>13609900</v>
      </c>
      <c r="F1115" s="135">
        <f>SUM(F1117:F1118)</f>
        <v>13467408.609999999</v>
      </c>
      <c r="G1115" s="23">
        <f t="shared" ref="G1115:G1207" si="247">F1115/E1115*100</f>
        <v>98.953031322787083</v>
      </c>
      <c r="H1115" s="135">
        <f>SUM(H1117:H1118)</f>
        <v>13000000</v>
      </c>
      <c r="I1115" s="135">
        <f t="shared" ref="I1115:I1175" si="248">E1115-M1115</f>
        <v>13609900</v>
      </c>
      <c r="J1115" s="135">
        <f t="shared" ref="J1115:J1175" si="249">F1115-N1115</f>
        <v>13467408.609999999</v>
      </c>
      <c r="K1115" s="23">
        <f t="shared" si="244"/>
        <v>98.953031322787083</v>
      </c>
      <c r="L1115" s="135"/>
      <c r="M1115" s="135"/>
      <c r="N1115" s="135"/>
      <c r="O1115" s="23"/>
      <c r="P1115" s="19">
        <f t="shared" si="243"/>
        <v>609900</v>
      </c>
      <c r="R1115" s="5"/>
    </row>
    <row r="1116" spans="1:18" s="2" customFormat="1" x14ac:dyDescent="0.2">
      <c r="A1116" s="42"/>
      <c r="B1116" s="32"/>
      <c r="C1116" s="27" t="s">
        <v>15</v>
      </c>
      <c r="D1116" s="135"/>
      <c r="E1116" s="135"/>
      <c r="F1116" s="135"/>
      <c r="G1116" s="23"/>
      <c r="H1116" s="135"/>
      <c r="I1116" s="135"/>
      <c r="J1116" s="135"/>
      <c r="K1116" s="23"/>
      <c r="L1116" s="135"/>
      <c r="M1116" s="135"/>
      <c r="N1116" s="135"/>
      <c r="O1116" s="23"/>
      <c r="P1116" s="19">
        <f t="shared" si="243"/>
        <v>0</v>
      </c>
      <c r="R1116" s="5"/>
    </row>
    <row r="1117" spans="1:18" s="2" customFormat="1" hidden="1" x14ac:dyDescent="0.2">
      <c r="A1117" s="42"/>
      <c r="B1117" s="32"/>
      <c r="C1117" s="27" t="s">
        <v>19</v>
      </c>
      <c r="D1117" s="135">
        <f t="shared" si="242"/>
        <v>0</v>
      </c>
      <c r="E1117" s="135"/>
      <c r="F1117" s="135"/>
      <c r="G1117" s="23" t="e">
        <f t="shared" si="247"/>
        <v>#DIV/0!</v>
      </c>
      <c r="H1117" s="135"/>
      <c r="I1117" s="135">
        <f t="shared" si="248"/>
        <v>0</v>
      </c>
      <c r="J1117" s="135">
        <f t="shared" si="249"/>
        <v>0</v>
      </c>
      <c r="K1117" s="23" t="e">
        <f t="shared" si="244"/>
        <v>#DIV/0!</v>
      </c>
      <c r="L1117" s="135"/>
      <c r="M1117" s="135"/>
      <c r="N1117" s="135"/>
      <c r="O1117" s="23"/>
      <c r="P1117" s="19">
        <f t="shared" si="243"/>
        <v>0</v>
      </c>
      <c r="R1117" s="5"/>
    </row>
    <row r="1118" spans="1:18" s="2" customFormat="1" ht="14.25" customHeight="1" x14ac:dyDescent="0.2">
      <c r="A1118" s="42"/>
      <c r="B1118" s="48"/>
      <c r="C1118" s="122" t="s">
        <v>18</v>
      </c>
      <c r="D1118" s="140">
        <f t="shared" si="242"/>
        <v>13000000</v>
      </c>
      <c r="E1118" s="140">
        <v>13609900</v>
      </c>
      <c r="F1118" s="140">
        <v>13467408.609999999</v>
      </c>
      <c r="G1118" s="50">
        <f t="shared" si="247"/>
        <v>98.953031322787083</v>
      </c>
      <c r="H1118" s="140">
        <v>13000000</v>
      </c>
      <c r="I1118" s="140">
        <f t="shared" si="248"/>
        <v>13609900</v>
      </c>
      <c r="J1118" s="140">
        <f t="shared" si="249"/>
        <v>13467408.609999999</v>
      </c>
      <c r="K1118" s="50">
        <f t="shared" si="244"/>
        <v>98.953031322787083</v>
      </c>
      <c r="L1118" s="140"/>
      <c r="M1118" s="140"/>
      <c r="N1118" s="140"/>
      <c r="O1118" s="50"/>
      <c r="P1118" s="34">
        <f t="shared" si="243"/>
        <v>609900</v>
      </c>
      <c r="R1118" s="5"/>
    </row>
    <row r="1119" spans="1:18" s="2" customFormat="1" hidden="1" x14ac:dyDescent="0.2">
      <c r="A1119" s="42"/>
      <c r="B1119" s="32"/>
      <c r="C1119" s="22" t="s">
        <v>16</v>
      </c>
      <c r="D1119" s="135">
        <f t="shared" si="242"/>
        <v>0</v>
      </c>
      <c r="E1119" s="135"/>
      <c r="F1119" s="135"/>
      <c r="G1119" s="23" t="e">
        <f t="shared" si="247"/>
        <v>#DIV/0!</v>
      </c>
      <c r="H1119" s="135"/>
      <c r="I1119" s="135">
        <f t="shared" si="248"/>
        <v>0</v>
      </c>
      <c r="J1119" s="135">
        <f t="shared" si="249"/>
        <v>0</v>
      </c>
      <c r="K1119" s="23" t="e">
        <f t="shared" si="244"/>
        <v>#DIV/0!</v>
      </c>
      <c r="L1119" s="135"/>
      <c r="M1119" s="135"/>
      <c r="N1119" s="135"/>
      <c r="O1119" s="23" t="e">
        <f t="shared" ref="O1119:O1136" si="250">N1119/M1119*100</f>
        <v>#DIV/0!</v>
      </c>
      <c r="P1119" s="19">
        <f t="shared" ref="P1119:P1212" si="251">E1119-D1119</f>
        <v>0</v>
      </c>
      <c r="R1119" s="5"/>
    </row>
    <row r="1120" spans="1:18" s="2" customFormat="1" hidden="1" x14ac:dyDescent="0.2">
      <c r="A1120" s="42"/>
      <c r="B1120" s="32"/>
      <c r="C1120" s="22" t="s">
        <v>17</v>
      </c>
      <c r="D1120" s="135">
        <f t="shared" si="242"/>
        <v>0</v>
      </c>
      <c r="E1120" s="135"/>
      <c r="F1120" s="135"/>
      <c r="G1120" s="23" t="e">
        <f t="shared" si="247"/>
        <v>#DIV/0!</v>
      </c>
      <c r="H1120" s="135"/>
      <c r="I1120" s="135">
        <f t="shared" si="248"/>
        <v>0</v>
      </c>
      <c r="J1120" s="135">
        <f t="shared" si="249"/>
        <v>0</v>
      </c>
      <c r="K1120" s="23" t="e">
        <f t="shared" si="244"/>
        <v>#DIV/0!</v>
      </c>
      <c r="L1120" s="135"/>
      <c r="M1120" s="135"/>
      <c r="N1120" s="135"/>
      <c r="O1120" s="23" t="e">
        <f t="shared" si="250"/>
        <v>#DIV/0!</v>
      </c>
      <c r="P1120" s="19">
        <f t="shared" si="251"/>
        <v>0</v>
      </c>
      <c r="R1120" s="5"/>
    </row>
    <row r="1121" spans="1:18" s="2" customFormat="1" ht="38.25" hidden="1" x14ac:dyDescent="0.2">
      <c r="A1121" s="42"/>
      <c r="B1121" s="32"/>
      <c r="C1121" s="24" t="s">
        <v>149</v>
      </c>
      <c r="D1121" s="135">
        <f t="shared" si="242"/>
        <v>0</v>
      </c>
      <c r="E1121" s="135"/>
      <c r="F1121" s="135"/>
      <c r="G1121" s="23" t="e">
        <f t="shared" si="247"/>
        <v>#DIV/0!</v>
      </c>
      <c r="H1121" s="135"/>
      <c r="I1121" s="135">
        <f t="shared" si="248"/>
        <v>0</v>
      </c>
      <c r="J1121" s="135">
        <f t="shared" si="249"/>
        <v>0</v>
      </c>
      <c r="K1121" s="23" t="e">
        <f t="shared" si="244"/>
        <v>#DIV/0!</v>
      </c>
      <c r="L1121" s="135"/>
      <c r="M1121" s="135"/>
      <c r="N1121" s="135"/>
      <c r="O1121" s="23" t="e">
        <f t="shared" si="250"/>
        <v>#DIV/0!</v>
      </c>
      <c r="P1121" s="19">
        <f t="shared" si="251"/>
        <v>0</v>
      </c>
      <c r="R1121" s="5"/>
    </row>
    <row r="1122" spans="1:18" s="2" customFormat="1" hidden="1" x14ac:dyDescent="0.2">
      <c r="A1122" s="42"/>
      <c r="B1122" s="32"/>
      <c r="C1122" s="25" t="s">
        <v>111</v>
      </c>
      <c r="D1122" s="135">
        <f t="shared" si="242"/>
        <v>0</v>
      </c>
      <c r="E1122" s="135">
        <f>SUM(E1124)</f>
        <v>0</v>
      </c>
      <c r="F1122" s="135">
        <f>SUM(F1124)</f>
        <v>0</v>
      </c>
      <c r="G1122" s="23" t="e">
        <f t="shared" si="247"/>
        <v>#DIV/0!</v>
      </c>
      <c r="H1122" s="135">
        <f>SUM(H1124)</f>
        <v>0</v>
      </c>
      <c r="I1122" s="135">
        <f t="shared" si="248"/>
        <v>0</v>
      </c>
      <c r="J1122" s="135">
        <f t="shared" si="249"/>
        <v>0</v>
      </c>
      <c r="K1122" s="23" t="e">
        <f t="shared" si="244"/>
        <v>#DIV/0!</v>
      </c>
      <c r="L1122" s="135">
        <f>SUM(L1124)</f>
        <v>0</v>
      </c>
      <c r="M1122" s="135">
        <f>SUM(M1124)</f>
        <v>0</v>
      </c>
      <c r="N1122" s="135">
        <f>SUM(N1124)</f>
        <v>0</v>
      </c>
      <c r="O1122" s="23" t="e">
        <f t="shared" si="250"/>
        <v>#DIV/0!</v>
      </c>
      <c r="P1122" s="19">
        <f t="shared" si="251"/>
        <v>0</v>
      </c>
      <c r="R1122" s="5"/>
    </row>
    <row r="1123" spans="1:18" s="2" customFormat="1" hidden="1" x14ac:dyDescent="0.2">
      <c r="A1123" s="42"/>
      <c r="B1123" s="32"/>
      <c r="C1123" s="26" t="s">
        <v>22</v>
      </c>
      <c r="D1123" s="135">
        <f t="shared" si="242"/>
        <v>0</v>
      </c>
      <c r="E1123" s="135"/>
      <c r="F1123" s="135"/>
      <c r="G1123" s="23" t="e">
        <f t="shared" si="247"/>
        <v>#DIV/0!</v>
      </c>
      <c r="H1123" s="135"/>
      <c r="I1123" s="135">
        <f t="shared" si="248"/>
        <v>0</v>
      </c>
      <c r="J1123" s="135">
        <f t="shared" si="249"/>
        <v>0</v>
      </c>
      <c r="K1123" s="23" t="e">
        <f t="shared" si="244"/>
        <v>#DIV/0!</v>
      </c>
      <c r="L1123" s="135"/>
      <c r="M1123" s="135"/>
      <c r="N1123" s="135"/>
      <c r="O1123" s="23" t="e">
        <f t="shared" si="250"/>
        <v>#DIV/0!</v>
      </c>
      <c r="P1123" s="19">
        <f t="shared" si="251"/>
        <v>0</v>
      </c>
      <c r="R1123" s="5"/>
    </row>
    <row r="1124" spans="1:18" s="2" customFormat="1" hidden="1" x14ac:dyDescent="0.2">
      <c r="A1124" s="42"/>
      <c r="B1124" s="32"/>
      <c r="C1124" s="22" t="s">
        <v>7</v>
      </c>
      <c r="D1124" s="135">
        <f t="shared" si="242"/>
        <v>0</v>
      </c>
      <c r="E1124" s="135"/>
      <c r="F1124" s="135"/>
      <c r="G1124" s="23" t="e">
        <f t="shared" si="247"/>
        <v>#DIV/0!</v>
      </c>
      <c r="H1124" s="135"/>
      <c r="I1124" s="135">
        <f t="shared" si="248"/>
        <v>0</v>
      </c>
      <c r="J1124" s="135">
        <f t="shared" si="249"/>
        <v>0</v>
      </c>
      <c r="K1124" s="23" t="e">
        <f t="shared" si="244"/>
        <v>#DIV/0!</v>
      </c>
      <c r="L1124" s="135"/>
      <c r="M1124" s="135"/>
      <c r="N1124" s="135"/>
      <c r="O1124" s="23" t="e">
        <f t="shared" si="250"/>
        <v>#DIV/0!</v>
      </c>
      <c r="P1124" s="19">
        <f t="shared" si="251"/>
        <v>0</v>
      </c>
      <c r="R1124" s="5"/>
    </row>
    <row r="1125" spans="1:18" s="2" customFormat="1" hidden="1" x14ac:dyDescent="0.2">
      <c r="A1125" s="42"/>
      <c r="B1125" s="32"/>
      <c r="C1125" s="27" t="s">
        <v>15</v>
      </c>
      <c r="D1125" s="135">
        <f t="shared" si="242"/>
        <v>0</v>
      </c>
      <c r="E1125" s="135"/>
      <c r="F1125" s="135"/>
      <c r="G1125" s="23" t="e">
        <f t="shared" si="247"/>
        <v>#DIV/0!</v>
      </c>
      <c r="H1125" s="135"/>
      <c r="I1125" s="135">
        <f t="shared" si="248"/>
        <v>0</v>
      </c>
      <c r="J1125" s="135">
        <f t="shared" si="249"/>
        <v>0</v>
      </c>
      <c r="K1125" s="23" t="e">
        <f t="shared" si="244"/>
        <v>#DIV/0!</v>
      </c>
      <c r="L1125" s="135"/>
      <c r="M1125" s="135"/>
      <c r="N1125" s="135"/>
      <c r="O1125" s="23" t="e">
        <f t="shared" si="250"/>
        <v>#DIV/0!</v>
      </c>
      <c r="P1125" s="19">
        <f t="shared" si="251"/>
        <v>0</v>
      </c>
      <c r="R1125" s="5"/>
    </row>
    <row r="1126" spans="1:18" s="2" customFormat="1" ht="39" hidden="1" customHeight="1" x14ac:dyDescent="0.2">
      <c r="A1126" s="42"/>
      <c r="B1126" s="48"/>
      <c r="C1126" s="53" t="s">
        <v>150</v>
      </c>
      <c r="D1126" s="140">
        <f t="shared" si="242"/>
        <v>0</v>
      </c>
      <c r="E1126" s="140"/>
      <c r="F1126" s="140"/>
      <c r="G1126" s="50" t="e">
        <f t="shared" si="247"/>
        <v>#DIV/0!</v>
      </c>
      <c r="H1126" s="140"/>
      <c r="I1126" s="140">
        <f t="shared" si="248"/>
        <v>0</v>
      </c>
      <c r="J1126" s="135">
        <f t="shared" si="249"/>
        <v>0</v>
      </c>
      <c r="K1126" s="50" t="e">
        <f t="shared" si="244"/>
        <v>#DIV/0!</v>
      </c>
      <c r="L1126" s="140"/>
      <c r="M1126" s="140"/>
      <c r="N1126" s="140"/>
      <c r="O1126" s="50" t="e">
        <f t="shared" si="250"/>
        <v>#DIV/0!</v>
      </c>
      <c r="P1126" s="34">
        <f t="shared" si="251"/>
        <v>0</v>
      </c>
      <c r="R1126" s="5"/>
    </row>
    <row r="1127" spans="1:18" s="2" customFormat="1" ht="13.5" customHeight="1" x14ac:dyDescent="0.2">
      <c r="A1127" s="42"/>
      <c r="B1127" s="32">
        <v>80115</v>
      </c>
      <c r="C1127" s="120" t="s">
        <v>206</v>
      </c>
      <c r="D1127" s="135">
        <f t="shared" si="242"/>
        <v>150779840</v>
      </c>
      <c r="E1127" s="135">
        <f>SUM(E1128,E1137)</f>
        <v>195564852</v>
      </c>
      <c r="F1127" s="135">
        <f>SUM(F1128,F1137)</f>
        <v>193314055.81999999</v>
      </c>
      <c r="G1127" s="23">
        <f t="shared" si="247"/>
        <v>98.849079393877986</v>
      </c>
      <c r="H1127" s="135"/>
      <c r="I1127" s="135"/>
      <c r="J1127" s="135"/>
      <c r="K1127" s="23"/>
      <c r="L1127" s="135">
        <f>SUM(L1128,L1137)</f>
        <v>150779840</v>
      </c>
      <c r="M1127" s="135">
        <f>SUM(M1128,M1137)</f>
        <v>195564852</v>
      </c>
      <c r="N1127" s="135">
        <f>SUM(N1128,N1137)</f>
        <v>193314055.81999999</v>
      </c>
      <c r="O1127" s="23">
        <f t="shared" si="250"/>
        <v>98.849079393877986</v>
      </c>
      <c r="P1127" s="59">
        <f t="shared" si="251"/>
        <v>44785012</v>
      </c>
      <c r="R1127" s="162"/>
    </row>
    <row r="1128" spans="1:18" s="2" customFormat="1" ht="13.5" customHeight="1" x14ac:dyDescent="0.2">
      <c r="A1128" s="42"/>
      <c r="B1128" s="205"/>
      <c r="C1128" s="208" t="s">
        <v>110</v>
      </c>
      <c r="D1128" s="135">
        <f t="shared" si="242"/>
        <v>150709840</v>
      </c>
      <c r="E1128" s="135">
        <f>SUM(E1130,E1134,E1135,E1136)</f>
        <v>195494852</v>
      </c>
      <c r="F1128" s="135">
        <f>SUM(F1130,F1134,F1135,F1136)</f>
        <v>193244055.81999999</v>
      </c>
      <c r="G1128" s="23">
        <f t="shared" si="247"/>
        <v>98.848667288691573</v>
      </c>
      <c r="H1128" s="135"/>
      <c r="I1128" s="135"/>
      <c r="J1128" s="135"/>
      <c r="K1128" s="23"/>
      <c r="L1128" s="135">
        <f>SUM(L1130,L1134:L1136)</f>
        <v>150709840</v>
      </c>
      <c r="M1128" s="135">
        <f>SUM(M1130,M1134:M1136)</f>
        <v>195494852</v>
      </c>
      <c r="N1128" s="135">
        <f>SUM(N1130,N1134:N1136)</f>
        <v>193244055.81999999</v>
      </c>
      <c r="O1128" s="23">
        <f t="shared" si="250"/>
        <v>98.848667288691573</v>
      </c>
      <c r="P1128" s="19">
        <f t="shared" si="251"/>
        <v>44785012</v>
      </c>
      <c r="R1128" s="5"/>
    </row>
    <row r="1129" spans="1:18" s="2" customFormat="1" x14ac:dyDescent="0.2">
      <c r="A1129" s="42"/>
      <c r="B1129" s="205"/>
      <c r="C1129" s="27" t="s">
        <v>22</v>
      </c>
      <c r="D1129" s="135"/>
      <c r="E1129" s="135"/>
      <c r="F1129" s="135"/>
      <c r="G1129" s="23"/>
      <c r="H1129" s="135"/>
      <c r="I1129" s="135"/>
      <c r="J1129" s="135"/>
      <c r="K1129" s="23"/>
      <c r="L1129" s="135"/>
      <c r="M1129" s="135"/>
      <c r="N1129" s="135"/>
      <c r="O1129" s="23"/>
      <c r="P1129" s="19">
        <f t="shared" si="251"/>
        <v>0</v>
      </c>
      <c r="R1129" s="5"/>
    </row>
    <row r="1130" spans="1:18" s="2" customFormat="1" ht="11.25" customHeight="1" x14ac:dyDescent="0.2">
      <c r="A1130" s="42"/>
      <c r="B1130" s="205"/>
      <c r="C1130" s="22" t="s">
        <v>14</v>
      </c>
      <c r="D1130" s="135">
        <f t="shared" ref="D1130:D1193" si="252">H1130+L1130</f>
        <v>134532250</v>
      </c>
      <c r="E1130" s="135">
        <f>SUM(E1132:E1133)</f>
        <v>172674167</v>
      </c>
      <c r="F1130" s="135">
        <f>SUM(F1132:F1133)</f>
        <v>171171689.06</v>
      </c>
      <c r="G1130" s="23">
        <f t="shared" si="247"/>
        <v>99.129876827493263</v>
      </c>
      <c r="H1130" s="135"/>
      <c r="I1130" s="135"/>
      <c r="J1130" s="135"/>
      <c r="K1130" s="23"/>
      <c r="L1130" s="135">
        <f>SUM(L1132:L1133)</f>
        <v>134532250</v>
      </c>
      <c r="M1130" s="135">
        <f>SUM(M1132:M1133)</f>
        <v>172674167</v>
      </c>
      <c r="N1130" s="135">
        <f>SUM(N1132:N1133)</f>
        <v>171171689.06</v>
      </c>
      <c r="O1130" s="23">
        <f t="shared" si="250"/>
        <v>99.129876827493263</v>
      </c>
      <c r="P1130" s="19">
        <f t="shared" si="251"/>
        <v>38141917</v>
      </c>
      <c r="R1130" s="5"/>
    </row>
    <row r="1131" spans="1:18" s="2" customFormat="1" x14ac:dyDescent="0.2">
      <c r="A1131" s="42"/>
      <c r="B1131" s="205"/>
      <c r="C1131" s="27" t="s">
        <v>15</v>
      </c>
      <c r="D1131" s="135"/>
      <c r="E1131" s="135"/>
      <c r="F1131" s="135"/>
      <c r="G1131" s="23"/>
      <c r="H1131" s="135"/>
      <c r="I1131" s="135"/>
      <c r="J1131" s="135"/>
      <c r="K1131" s="23"/>
      <c r="L1131" s="135"/>
      <c r="M1131" s="135"/>
      <c r="N1131" s="135"/>
      <c r="O1131" s="23"/>
      <c r="P1131" s="19">
        <f t="shared" si="251"/>
        <v>0</v>
      </c>
      <c r="R1131" s="5"/>
    </row>
    <row r="1132" spans="1:18" s="2" customFormat="1" ht="15" customHeight="1" x14ac:dyDescent="0.2">
      <c r="A1132" s="42"/>
      <c r="B1132" s="205"/>
      <c r="C1132" s="27" t="s">
        <v>19</v>
      </c>
      <c r="D1132" s="135">
        <f t="shared" si="252"/>
        <v>119745000</v>
      </c>
      <c r="E1132" s="135">
        <v>144555052</v>
      </c>
      <c r="F1132" s="135">
        <v>143320235.41</v>
      </c>
      <c r="G1132" s="23">
        <f t="shared" si="247"/>
        <v>99.145781089684775</v>
      </c>
      <c r="H1132" s="135"/>
      <c r="I1132" s="135"/>
      <c r="J1132" s="135"/>
      <c r="K1132" s="23"/>
      <c r="L1132" s="135">
        <v>119745000</v>
      </c>
      <c r="M1132" s="135">
        <v>144555052</v>
      </c>
      <c r="N1132" s="135">
        <v>143320235.41</v>
      </c>
      <c r="O1132" s="23">
        <f t="shared" si="250"/>
        <v>99.145781089684775</v>
      </c>
      <c r="P1132" s="19">
        <f t="shared" si="251"/>
        <v>24810052</v>
      </c>
      <c r="R1132" s="162"/>
    </row>
    <row r="1133" spans="1:18" s="2" customFormat="1" ht="15" customHeight="1" x14ac:dyDescent="0.2">
      <c r="A1133" s="42"/>
      <c r="B1133" s="205"/>
      <c r="C1133" s="27" t="s">
        <v>18</v>
      </c>
      <c r="D1133" s="135">
        <f t="shared" si="252"/>
        <v>14787250</v>
      </c>
      <c r="E1133" s="135">
        <v>28119115</v>
      </c>
      <c r="F1133" s="135">
        <v>27851453.649999999</v>
      </c>
      <c r="G1133" s="23">
        <f t="shared" si="247"/>
        <v>99.048116023566166</v>
      </c>
      <c r="H1133" s="135"/>
      <c r="I1133" s="135"/>
      <c r="J1133" s="135"/>
      <c r="K1133" s="23"/>
      <c r="L1133" s="135">
        <v>14787250</v>
      </c>
      <c r="M1133" s="135">
        <v>28119115</v>
      </c>
      <c r="N1133" s="135">
        <v>27851453.649999999</v>
      </c>
      <c r="O1133" s="23">
        <f t="shared" si="250"/>
        <v>99.048116023566166</v>
      </c>
      <c r="P1133" s="19">
        <f t="shared" si="251"/>
        <v>13331865</v>
      </c>
      <c r="R1133" s="162"/>
    </row>
    <row r="1134" spans="1:18" s="2" customFormat="1" ht="12" customHeight="1" x14ac:dyDescent="0.2">
      <c r="A1134" s="42"/>
      <c r="B1134" s="205"/>
      <c r="C1134" s="22" t="s">
        <v>16</v>
      </c>
      <c r="D1134" s="135">
        <f t="shared" si="252"/>
        <v>13500000</v>
      </c>
      <c r="E1134" s="135">
        <v>19099945</v>
      </c>
      <c r="F1134" s="135">
        <v>19099883.739999998</v>
      </c>
      <c r="G1134" s="23">
        <f t="shared" si="247"/>
        <v>99.99967926609213</v>
      </c>
      <c r="H1134" s="135"/>
      <c r="I1134" s="135"/>
      <c r="J1134" s="135"/>
      <c r="K1134" s="23"/>
      <c r="L1134" s="135">
        <v>13500000</v>
      </c>
      <c r="M1134" s="135">
        <v>19099945</v>
      </c>
      <c r="N1134" s="135">
        <v>19099883.739999998</v>
      </c>
      <c r="O1134" s="23">
        <f t="shared" si="250"/>
        <v>99.99967926609213</v>
      </c>
      <c r="P1134" s="19">
        <f t="shared" si="251"/>
        <v>5599945</v>
      </c>
      <c r="R1134" s="5"/>
    </row>
    <row r="1135" spans="1:18" s="2" customFormat="1" ht="15.75" customHeight="1" x14ac:dyDescent="0.2">
      <c r="A1135" s="42"/>
      <c r="B1135" s="205"/>
      <c r="C1135" s="22" t="s">
        <v>17</v>
      </c>
      <c r="D1135" s="135">
        <f t="shared" si="252"/>
        <v>105970</v>
      </c>
      <c r="E1135" s="135">
        <v>310280</v>
      </c>
      <c r="F1135" s="135">
        <v>307021.48</v>
      </c>
      <c r="G1135" s="23">
        <f t="shared" si="247"/>
        <v>98.949813072063947</v>
      </c>
      <c r="H1135" s="135"/>
      <c r="I1135" s="135"/>
      <c r="J1135" s="135"/>
      <c r="K1135" s="23"/>
      <c r="L1135" s="135">
        <v>105970</v>
      </c>
      <c r="M1135" s="135">
        <v>310280</v>
      </c>
      <c r="N1135" s="135">
        <v>307021.48</v>
      </c>
      <c r="O1135" s="23">
        <f t="shared" si="250"/>
        <v>98.949813072063947</v>
      </c>
      <c r="P1135" s="34">
        <f t="shared" si="251"/>
        <v>204310</v>
      </c>
      <c r="R1135" s="162"/>
    </row>
    <row r="1136" spans="1:18" s="2" customFormat="1" ht="39" customHeight="1" x14ac:dyDescent="0.2">
      <c r="A1136" s="43"/>
      <c r="B1136" s="206"/>
      <c r="C1136" s="237" t="s">
        <v>149</v>
      </c>
      <c r="D1136" s="136">
        <f t="shared" si="252"/>
        <v>2571620</v>
      </c>
      <c r="E1136" s="136">
        <v>3410460</v>
      </c>
      <c r="F1136" s="136">
        <v>2665461.54</v>
      </c>
      <c r="G1136" s="38">
        <f t="shared" si="247"/>
        <v>78.155484597385694</v>
      </c>
      <c r="H1136" s="136"/>
      <c r="I1136" s="136"/>
      <c r="J1136" s="136"/>
      <c r="K1136" s="38"/>
      <c r="L1136" s="136">
        <v>2571620</v>
      </c>
      <c r="M1136" s="136">
        <v>3410460</v>
      </c>
      <c r="N1136" s="136">
        <v>2665461.54</v>
      </c>
      <c r="O1136" s="38">
        <f t="shared" si="250"/>
        <v>78.155484597385694</v>
      </c>
      <c r="P1136" s="19">
        <f t="shared" si="251"/>
        <v>838840</v>
      </c>
      <c r="R1136" s="5"/>
    </row>
    <row r="1137" spans="1:18" s="2" customFormat="1" ht="13.5" customHeight="1" x14ac:dyDescent="0.2">
      <c r="A1137" s="42"/>
      <c r="B1137" s="205"/>
      <c r="C1137" s="25" t="s">
        <v>111</v>
      </c>
      <c r="D1137" s="135">
        <f t="shared" si="252"/>
        <v>70000</v>
      </c>
      <c r="E1137" s="135">
        <f>SUM(E1139)</f>
        <v>70000</v>
      </c>
      <c r="F1137" s="135">
        <f>SUM(F1139)</f>
        <v>70000</v>
      </c>
      <c r="G1137" s="23">
        <f t="shared" si="247"/>
        <v>100</v>
      </c>
      <c r="H1137" s="135"/>
      <c r="I1137" s="135"/>
      <c r="J1137" s="135"/>
      <c r="K1137" s="23"/>
      <c r="L1137" s="135">
        <f>SUM(L1139)</f>
        <v>70000</v>
      </c>
      <c r="M1137" s="135">
        <f>SUM(M1139)</f>
        <v>70000</v>
      </c>
      <c r="N1137" s="135">
        <f>SUM(N1139)</f>
        <v>70000</v>
      </c>
      <c r="O1137" s="23">
        <f t="shared" ref="O1137:O1225" si="253">N1137/M1137*100</f>
        <v>100</v>
      </c>
      <c r="P1137" s="19">
        <f t="shared" si="251"/>
        <v>0</v>
      </c>
      <c r="R1137" s="5"/>
    </row>
    <row r="1138" spans="1:18" s="2" customFormat="1" x14ac:dyDescent="0.2">
      <c r="A1138" s="42"/>
      <c r="B1138" s="205"/>
      <c r="C1138" s="26" t="s">
        <v>22</v>
      </c>
      <c r="D1138" s="135"/>
      <c r="E1138" s="135"/>
      <c r="F1138" s="135"/>
      <c r="G1138" s="23"/>
      <c r="H1138" s="135"/>
      <c r="I1138" s="135"/>
      <c r="J1138" s="135"/>
      <c r="K1138" s="23"/>
      <c r="L1138" s="135"/>
      <c r="M1138" s="135"/>
      <c r="N1138" s="135"/>
      <c r="O1138" s="23"/>
      <c r="P1138" s="19">
        <f t="shared" si="251"/>
        <v>0</v>
      </c>
      <c r="R1138" s="5"/>
    </row>
    <row r="1139" spans="1:18" s="2" customFormat="1" ht="15" customHeight="1" x14ac:dyDescent="0.2">
      <c r="A1139" s="42"/>
      <c r="B1139" s="207"/>
      <c r="C1139" s="49" t="s">
        <v>7</v>
      </c>
      <c r="D1139" s="140">
        <f t="shared" si="252"/>
        <v>70000</v>
      </c>
      <c r="E1139" s="140">
        <v>70000</v>
      </c>
      <c r="F1139" s="140">
        <v>70000</v>
      </c>
      <c r="G1139" s="50">
        <f t="shared" si="247"/>
        <v>100</v>
      </c>
      <c r="H1139" s="140"/>
      <c r="I1139" s="140"/>
      <c r="J1139" s="140"/>
      <c r="K1139" s="50"/>
      <c r="L1139" s="140">
        <v>70000</v>
      </c>
      <c r="M1139" s="140">
        <v>70000</v>
      </c>
      <c r="N1139" s="140">
        <v>70000</v>
      </c>
      <c r="O1139" s="50">
        <f t="shared" si="253"/>
        <v>100</v>
      </c>
      <c r="P1139" s="19">
        <f t="shared" si="251"/>
        <v>0</v>
      </c>
      <c r="R1139" s="5"/>
    </row>
    <row r="1140" spans="1:18" s="2" customFormat="1" hidden="1" x14ac:dyDescent="0.2">
      <c r="A1140" s="42"/>
      <c r="B1140" s="205"/>
      <c r="C1140" s="27" t="s">
        <v>15</v>
      </c>
      <c r="D1140" s="135">
        <f t="shared" si="252"/>
        <v>0</v>
      </c>
      <c r="E1140" s="135"/>
      <c r="F1140" s="135"/>
      <c r="G1140" s="23"/>
      <c r="H1140" s="135"/>
      <c r="I1140" s="135"/>
      <c r="J1140" s="135">
        <f t="shared" si="249"/>
        <v>0</v>
      </c>
      <c r="K1140" s="23"/>
      <c r="L1140" s="135"/>
      <c r="M1140" s="135"/>
      <c r="N1140" s="135"/>
      <c r="O1140" s="23"/>
      <c r="P1140" s="19">
        <f t="shared" si="251"/>
        <v>0</v>
      </c>
      <c r="R1140" s="5"/>
    </row>
    <row r="1141" spans="1:18" s="2" customFormat="1" ht="24.75" hidden="1" customHeight="1" x14ac:dyDescent="0.2">
      <c r="A1141" s="42"/>
      <c r="B1141" s="207"/>
      <c r="C1141" s="71" t="s">
        <v>150</v>
      </c>
      <c r="D1141" s="140">
        <f t="shared" si="252"/>
        <v>0</v>
      </c>
      <c r="E1141" s="140"/>
      <c r="F1141" s="140"/>
      <c r="G1141" s="50" t="e">
        <f t="shared" si="247"/>
        <v>#DIV/0!</v>
      </c>
      <c r="H1141" s="140"/>
      <c r="I1141" s="140"/>
      <c r="J1141" s="140">
        <f t="shared" si="249"/>
        <v>0</v>
      </c>
      <c r="K1141" s="50" t="e">
        <f t="shared" ref="K1141" si="254">J1141/I1141*100</f>
        <v>#DIV/0!</v>
      </c>
      <c r="L1141" s="140"/>
      <c r="M1141" s="140"/>
      <c r="N1141" s="140"/>
      <c r="O1141" s="50" t="e">
        <f t="shared" si="253"/>
        <v>#DIV/0!</v>
      </c>
      <c r="P1141" s="34">
        <f t="shared" si="251"/>
        <v>0</v>
      </c>
      <c r="R1141" s="5"/>
    </row>
    <row r="1142" spans="1:18" s="2" customFormat="1" ht="17.25" customHeight="1" x14ac:dyDescent="0.2">
      <c r="A1142" s="42"/>
      <c r="B1142" s="32">
        <v>80116</v>
      </c>
      <c r="C1142" s="120" t="s">
        <v>207</v>
      </c>
      <c r="D1142" s="135">
        <f t="shared" si="252"/>
        <v>31650950</v>
      </c>
      <c r="E1142" s="135">
        <f>SUM(E1143,E1152)</f>
        <v>42451400</v>
      </c>
      <c r="F1142" s="135">
        <f>SUM(F1143,F1152)</f>
        <v>41144392.009999998</v>
      </c>
      <c r="G1142" s="23">
        <f t="shared" ref="G1142:G1148" si="255">F1142/E1142*100</f>
        <v>96.921166345515104</v>
      </c>
      <c r="H1142" s="135"/>
      <c r="I1142" s="135"/>
      <c r="J1142" s="135"/>
      <c r="K1142" s="23"/>
      <c r="L1142" s="135">
        <f>SUM(L1143,L1152)</f>
        <v>31650950</v>
      </c>
      <c r="M1142" s="135">
        <f>SUM(M1143,M1152)</f>
        <v>42451400</v>
      </c>
      <c r="N1142" s="135">
        <f>SUM(N1143,N1152)</f>
        <v>41144392.009999998</v>
      </c>
      <c r="O1142" s="23">
        <f t="shared" si="253"/>
        <v>96.921166345515104</v>
      </c>
      <c r="P1142" s="59">
        <f t="shared" ref="P1142:P1156" si="256">E1142-D1142</f>
        <v>10800450</v>
      </c>
      <c r="R1142" s="5"/>
    </row>
    <row r="1143" spans="1:18" s="2" customFormat="1" ht="12.75" customHeight="1" x14ac:dyDescent="0.2">
      <c r="A1143" s="42"/>
      <c r="B1143" s="205"/>
      <c r="C1143" s="208" t="s">
        <v>110</v>
      </c>
      <c r="D1143" s="135">
        <f t="shared" si="252"/>
        <v>31650950</v>
      </c>
      <c r="E1143" s="135">
        <f>SUM(E1145,E1149,E1150,E1151)</f>
        <v>42451400</v>
      </c>
      <c r="F1143" s="135">
        <f>SUM(F1145,F1149,F1150,F1151)</f>
        <v>41144392.009999998</v>
      </c>
      <c r="G1143" s="23">
        <f t="shared" si="255"/>
        <v>96.921166345515104</v>
      </c>
      <c r="H1143" s="135"/>
      <c r="I1143" s="135"/>
      <c r="J1143" s="135"/>
      <c r="K1143" s="23"/>
      <c r="L1143" s="135">
        <f>SUM(L1145,L1149:L1150)</f>
        <v>31650950</v>
      </c>
      <c r="M1143" s="135">
        <f>SUM(M1145,M1149:M1150)</f>
        <v>42451400</v>
      </c>
      <c r="N1143" s="135">
        <f>SUM(N1145,N1149:N1150)</f>
        <v>41144392.009999998</v>
      </c>
      <c r="O1143" s="23">
        <f t="shared" si="253"/>
        <v>96.921166345515104</v>
      </c>
      <c r="P1143" s="19">
        <f t="shared" si="256"/>
        <v>10800450</v>
      </c>
      <c r="R1143" s="5"/>
    </row>
    <row r="1144" spans="1:18" s="2" customFormat="1" x14ac:dyDescent="0.2">
      <c r="A1144" s="42"/>
      <c r="B1144" s="205"/>
      <c r="C1144" s="27" t="s">
        <v>22</v>
      </c>
      <c r="D1144" s="135"/>
      <c r="E1144" s="135"/>
      <c r="F1144" s="135"/>
      <c r="G1144" s="23"/>
      <c r="H1144" s="135"/>
      <c r="I1144" s="135"/>
      <c r="J1144" s="135"/>
      <c r="K1144" s="23"/>
      <c r="L1144" s="135"/>
      <c r="M1144" s="135"/>
      <c r="N1144" s="135"/>
      <c r="O1144" s="23"/>
      <c r="P1144" s="19">
        <f t="shared" si="256"/>
        <v>0</v>
      </c>
      <c r="R1144" s="5"/>
    </row>
    <row r="1145" spans="1:18" s="2" customFormat="1" ht="15" customHeight="1" x14ac:dyDescent="0.2">
      <c r="A1145" s="42"/>
      <c r="B1145" s="205"/>
      <c r="C1145" s="22" t="s">
        <v>14</v>
      </c>
      <c r="D1145" s="135">
        <f t="shared" si="252"/>
        <v>648950</v>
      </c>
      <c r="E1145" s="135">
        <f>SUM(E1147:E1148)</f>
        <v>748850</v>
      </c>
      <c r="F1145" s="135">
        <f>SUM(F1147:F1148)</f>
        <v>715756.04999999993</v>
      </c>
      <c r="G1145" s="23">
        <f t="shared" si="255"/>
        <v>95.580697068838887</v>
      </c>
      <c r="H1145" s="135"/>
      <c r="I1145" s="135"/>
      <c r="J1145" s="135"/>
      <c r="K1145" s="23"/>
      <c r="L1145" s="135">
        <f>SUM(L1147:L1148)</f>
        <v>648950</v>
      </c>
      <c r="M1145" s="135">
        <f>SUM(M1147:M1148)</f>
        <v>748850</v>
      </c>
      <c r="N1145" s="135">
        <f>SUM(N1147:N1148)</f>
        <v>715756.04999999993</v>
      </c>
      <c r="O1145" s="23">
        <f t="shared" si="253"/>
        <v>95.580697068838887</v>
      </c>
      <c r="P1145" s="19">
        <f t="shared" si="256"/>
        <v>99900</v>
      </c>
      <c r="R1145" s="5"/>
    </row>
    <row r="1146" spans="1:18" s="2" customFormat="1" x14ac:dyDescent="0.2">
      <c r="A1146" s="42"/>
      <c r="B1146" s="205"/>
      <c r="C1146" s="27" t="s">
        <v>15</v>
      </c>
      <c r="D1146" s="135"/>
      <c r="E1146" s="135"/>
      <c r="F1146" s="135"/>
      <c r="G1146" s="23"/>
      <c r="H1146" s="135"/>
      <c r="I1146" s="135"/>
      <c r="J1146" s="135"/>
      <c r="K1146" s="23"/>
      <c r="L1146" s="135"/>
      <c r="M1146" s="135"/>
      <c r="N1146" s="135"/>
      <c r="O1146" s="23"/>
      <c r="P1146" s="19">
        <f t="shared" si="256"/>
        <v>0</v>
      </c>
      <c r="R1146" s="5"/>
    </row>
    <row r="1147" spans="1:18" s="2" customFormat="1" ht="15" customHeight="1" x14ac:dyDescent="0.2">
      <c r="A1147" s="42"/>
      <c r="B1147" s="205"/>
      <c r="C1147" s="27" t="s">
        <v>19</v>
      </c>
      <c r="D1147" s="135">
        <f t="shared" si="252"/>
        <v>550000</v>
      </c>
      <c r="E1147" s="135">
        <v>652500</v>
      </c>
      <c r="F1147" s="135">
        <v>620222.09</v>
      </c>
      <c r="G1147" s="23">
        <f t="shared" si="255"/>
        <v>95.0531938697318</v>
      </c>
      <c r="H1147" s="135"/>
      <c r="I1147" s="135"/>
      <c r="J1147" s="135"/>
      <c r="K1147" s="23"/>
      <c r="L1147" s="135">
        <v>550000</v>
      </c>
      <c r="M1147" s="135">
        <v>652500</v>
      </c>
      <c r="N1147" s="135">
        <v>620222.09</v>
      </c>
      <c r="O1147" s="23">
        <f t="shared" si="253"/>
        <v>95.0531938697318</v>
      </c>
      <c r="P1147" s="19">
        <f t="shared" si="256"/>
        <v>102500</v>
      </c>
      <c r="R1147" s="5"/>
    </row>
    <row r="1148" spans="1:18" s="2" customFormat="1" ht="15" customHeight="1" x14ac:dyDescent="0.2">
      <c r="A1148" s="42"/>
      <c r="B1148" s="205"/>
      <c r="C1148" s="27" t="s">
        <v>18</v>
      </c>
      <c r="D1148" s="135">
        <f t="shared" si="252"/>
        <v>98950</v>
      </c>
      <c r="E1148" s="135">
        <v>96350</v>
      </c>
      <c r="F1148" s="135">
        <v>95533.96</v>
      </c>
      <c r="G1148" s="23">
        <f t="shared" si="255"/>
        <v>99.153046185781008</v>
      </c>
      <c r="H1148" s="135"/>
      <c r="I1148" s="135"/>
      <c r="J1148" s="135"/>
      <c r="K1148" s="23"/>
      <c r="L1148" s="135">
        <v>98950</v>
      </c>
      <c r="M1148" s="135">
        <v>96350</v>
      </c>
      <c r="N1148" s="135">
        <v>95533.96</v>
      </c>
      <c r="O1148" s="23">
        <f t="shared" si="253"/>
        <v>99.153046185781008</v>
      </c>
      <c r="P1148" s="19">
        <f t="shared" si="256"/>
        <v>-2600</v>
      </c>
      <c r="R1148" s="5"/>
    </row>
    <row r="1149" spans="1:18" s="2" customFormat="1" ht="11.25" customHeight="1" x14ac:dyDescent="0.2">
      <c r="A1149" s="42"/>
      <c r="B1149" s="205"/>
      <c r="C1149" s="22" t="s">
        <v>16</v>
      </c>
      <c r="D1149" s="135">
        <f t="shared" si="252"/>
        <v>31000000</v>
      </c>
      <c r="E1149" s="135">
        <v>41700550</v>
      </c>
      <c r="F1149" s="135">
        <v>40426635.960000001</v>
      </c>
      <c r="G1149" s="23">
        <f t="shared" ref="G1149:G1158" si="257">F1149/E1149*100</f>
        <v>96.945090556359574</v>
      </c>
      <c r="H1149" s="135"/>
      <c r="I1149" s="135"/>
      <c r="J1149" s="135"/>
      <c r="K1149" s="23"/>
      <c r="L1149" s="135">
        <v>31000000</v>
      </c>
      <c r="M1149" s="135">
        <v>41700550</v>
      </c>
      <c r="N1149" s="135">
        <v>40426635.960000001</v>
      </c>
      <c r="O1149" s="23">
        <f t="shared" si="253"/>
        <v>96.945090556359574</v>
      </c>
      <c r="P1149" s="19">
        <f t="shared" si="256"/>
        <v>10700550</v>
      </c>
      <c r="R1149" s="5"/>
    </row>
    <row r="1150" spans="1:18" s="2" customFormat="1" ht="18" customHeight="1" x14ac:dyDescent="0.2">
      <c r="A1150" s="42"/>
      <c r="B1150" s="207"/>
      <c r="C1150" s="49" t="s">
        <v>17</v>
      </c>
      <c r="D1150" s="140">
        <f t="shared" si="252"/>
        <v>2000</v>
      </c>
      <c r="E1150" s="140">
        <v>2000</v>
      </c>
      <c r="F1150" s="140">
        <v>2000</v>
      </c>
      <c r="G1150" s="50">
        <f t="shared" si="257"/>
        <v>100</v>
      </c>
      <c r="H1150" s="140"/>
      <c r="I1150" s="140"/>
      <c r="J1150" s="140"/>
      <c r="K1150" s="50"/>
      <c r="L1150" s="140">
        <v>2000</v>
      </c>
      <c r="M1150" s="140">
        <v>2000</v>
      </c>
      <c r="N1150" s="140">
        <v>2000</v>
      </c>
      <c r="O1150" s="50">
        <f t="shared" si="253"/>
        <v>100</v>
      </c>
      <c r="P1150" s="34">
        <f t="shared" si="256"/>
        <v>0</v>
      </c>
      <c r="R1150" s="5"/>
    </row>
    <row r="1151" spans="1:18" s="2" customFormat="1" ht="39" hidden="1" customHeight="1" x14ac:dyDescent="0.2">
      <c r="A1151" s="42"/>
      <c r="B1151" s="205"/>
      <c r="C1151" s="24" t="s">
        <v>149</v>
      </c>
      <c r="D1151" s="135">
        <f t="shared" si="252"/>
        <v>0</v>
      </c>
      <c r="E1151" s="135"/>
      <c r="F1151" s="135"/>
      <c r="G1151" s="23" t="e">
        <f t="shared" si="257"/>
        <v>#DIV/0!</v>
      </c>
      <c r="H1151" s="135"/>
      <c r="I1151" s="135">
        <f t="shared" si="248"/>
        <v>0</v>
      </c>
      <c r="J1151" s="135"/>
      <c r="K1151" s="23" t="e">
        <f t="shared" ref="K1151:K1156" si="258">J1151/I1151*100</f>
        <v>#DIV/0!</v>
      </c>
      <c r="L1151" s="135"/>
      <c r="M1151" s="135"/>
      <c r="N1151" s="135"/>
      <c r="O1151" s="23" t="e">
        <f t="shared" ref="O1151:O1156" si="259">N1151/M1151*100</f>
        <v>#DIV/0!</v>
      </c>
      <c r="P1151" s="19">
        <f t="shared" si="256"/>
        <v>0</v>
      </c>
      <c r="R1151" s="5"/>
    </row>
    <row r="1152" spans="1:18" s="2" customFormat="1" hidden="1" x14ac:dyDescent="0.2">
      <c r="A1152" s="42"/>
      <c r="B1152" s="205"/>
      <c r="C1152" s="25" t="s">
        <v>111</v>
      </c>
      <c r="D1152" s="135">
        <f t="shared" si="252"/>
        <v>0</v>
      </c>
      <c r="E1152" s="135">
        <f>SUM(E1154)</f>
        <v>0</v>
      </c>
      <c r="F1152" s="135">
        <f>SUM(F1154)</f>
        <v>0</v>
      </c>
      <c r="G1152" s="23" t="e">
        <f t="shared" si="257"/>
        <v>#DIV/0!</v>
      </c>
      <c r="H1152" s="135">
        <f>SUM(H1154)</f>
        <v>0</v>
      </c>
      <c r="I1152" s="135">
        <f t="shared" si="248"/>
        <v>0</v>
      </c>
      <c r="J1152" s="135"/>
      <c r="K1152" s="23" t="e">
        <f t="shared" si="258"/>
        <v>#DIV/0!</v>
      </c>
      <c r="L1152" s="135">
        <f>SUM(L1154)</f>
        <v>0</v>
      </c>
      <c r="M1152" s="135">
        <f>SUM(M1154)</f>
        <v>0</v>
      </c>
      <c r="N1152" s="135">
        <f>SUM(N1154)</f>
        <v>0</v>
      </c>
      <c r="O1152" s="23" t="e">
        <f t="shared" si="259"/>
        <v>#DIV/0!</v>
      </c>
      <c r="P1152" s="19">
        <f t="shared" si="256"/>
        <v>0</v>
      </c>
      <c r="R1152" s="5"/>
    </row>
    <row r="1153" spans="1:18" s="2" customFormat="1" hidden="1" x14ac:dyDescent="0.2">
      <c r="A1153" s="42"/>
      <c r="B1153" s="205"/>
      <c r="C1153" s="26" t="s">
        <v>22</v>
      </c>
      <c r="D1153" s="135">
        <f t="shared" si="252"/>
        <v>0</v>
      </c>
      <c r="E1153" s="135"/>
      <c r="F1153" s="135"/>
      <c r="G1153" s="23" t="e">
        <f t="shared" si="257"/>
        <v>#DIV/0!</v>
      </c>
      <c r="H1153" s="135"/>
      <c r="I1153" s="135">
        <f t="shared" si="248"/>
        <v>0</v>
      </c>
      <c r="J1153" s="135"/>
      <c r="K1153" s="23" t="e">
        <f t="shared" si="258"/>
        <v>#DIV/0!</v>
      </c>
      <c r="L1153" s="135"/>
      <c r="M1153" s="135"/>
      <c r="N1153" s="135"/>
      <c r="O1153" s="23" t="e">
        <f t="shared" si="259"/>
        <v>#DIV/0!</v>
      </c>
      <c r="P1153" s="19">
        <f t="shared" si="256"/>
        <v>0</v>
      </c>
      <c r="R1153" s="5"/>
    </row>
    <row r="1154" spans="1:18" s="2" customFormat="1" ht="15" hidden="1" customHeight="1" x14ac:dyDescent="0.2">
      <c r="A1154" s="42"/>
      <c r="B1154" s="205"/>
      <c r="C1154" s="22" t="s">
        <v>7</v>
      </c>
      <c r="D1154" s="135">
        <f t="shared" si="252"/>
        <v>0</v>
      </c>
      <c r="E1154" s="135"/>
      <c r="F1154" s="135"/>
      <c r="G1154" s="23" t="e">
        <f t="shared" si="257"/>
        <v>#DIV/0!</v>
      </c>
      <c r="H1154" s="135"/>
      <c r="I1154" s="135">
        <f t="shared" si="248"/>
        <v>0</v>
      </c>
      <c r="J1154" s="135"/>
      <c r="K1154" s="23" t="e">
        <f t="shared" si="258"/>
        <v>#DIV/0!</v>
      </c>
      <c r="L1154" s="135"/>
      <c r="M1154" s="135"/>
      <c r="N1154" s="135"/>
      <c r="O1154" s="23" t="e">
        <f t="shared" si="259"/>
        <v>#DIV/0!</v>
      </c>
      <c r="P1154" s="19">
        <f t="shared" si="256"/>
        <v>0</v>
      </c>
      <c r="R1154" s="5"/>
    </row>
    <row r="1155" spans="1:18" s="2" customFormat="1" hidden="1" x14ac:dyDescent="0.2">
      <c r="A1155" s="42"/>
      <c r="B1155" s="205"/>
      <c r="C1155" s="27" t="s">
        <v>15</v>
      </c>
      <c r="D1155" s="135">
        <f t="shared" si="252"/>
        <v>0</v>
      </c>
      <c r="E1155" s="135"/>
      <c r="F1155" s="135"/>
      <c r="G1155" s="23" t="e">
        <f t="shared" si="257"/>
        <v>#DIV/0!</v>
      </c>
      <c r="H1155" s="135"/>
      <c r="I1155" s="135">
        <f t="shared" si="248"/>
        <v>0</v>
      </c>
      <c r="J1155" s="135"/>
      <c r="K1155" s="23" t="e">
        <f t="shared" si="258"/>
        <v>#DIV/0!</v>
      </c>
      <c r="L1155" s="135"/>
      <c r="M1155" s="135"/>
      <c r="N1155" s="135"/>
      <c r="O1155" s="23" t="e">
        <f t="shared" si="259"/>
        <v>#DIV/0!</v>
      </c>
      <c r="P1155" s="19">
        <f t="shared" si="256"/>
        <v>0</v>
      </c>
      <c r="R1155" s="5"/>
    </row>
    <row r="1156" spans="1:18" s="2" customFormat="1" ht="39" hidden="1" customHeight="1" x14ac:dyDescent="0.2">
      <c r="A1156" s="42"/>
      <c r="B1156" s="207"/>
      <c r="C1156" s="28" t="s">
        <v>150</v>
      </c>
      <c r="D1156" s="140">
        <f t="shared" si="252"/>
        <v>0</v>
      </c>
      <c r="E1156" s="140"/>
      <c r="F1156" s="140"/>
      <c r="G1156" s="50" t="e">
        <f t="shared" si="257"/>
        <v>#DIV/0!</v>
      </c>
      <c r="H1156" s="140"/>
      <c r="I1156" s="140">
        <f t="shared" si="248"/>
        <v>0</v>
      </c>
      <c r="J1156" s="135"/>
      <c r="K1156" s="50" t="e">
        <f t="shared" si="258"/>
        <v>#DIV/0!</v>
      </c>
      <c r="L1156" s="140"/>
      <c r="M1156" s="140"/>
      <c r="N1156" s="140"/>
      <c r="O1156" s="50" t="e">
        <f t="shared" si="259"/>
        <v>#DIV/0!</v>
      </c>
      <c r="P1156" s="34">
        <f t="shared" si="256"/>
        <v>0</v>
      </c>
      <c r="R1156" s="5"/>
    </row>
    <row r="1157" spans="1:18" s="2" customFormat="1" ht="16.5" customHeight="1" x14ac:dyDescent="0.2">
      <c r="A1157" s="42"/>
      <c r="B1157" s="32">
        <v>80117</v>
      </c>
      <c r="C1157" s="120" t="s">
        <v>208</v>
      </c>
      <c r="D1157" s="135">
        <f t="shared" si="252"/>
        <v>25490290</v>
      </c>
      <c r="E1157" s="135">
        <f>SUM(E1158,E1167)</f>
        <v>24571770</v>
      </c>
      <c r="F1157" s="135">
        <f>SUM(F1158,F1167)</f>
        <v>24250934.209999997</v>
      </c>
      <c r="G1157" s="23">
        <f t="shared" si="257"/>
        <v>98.694291090955176</v>
      </c>
      <c r="H1157" s="135"/>
      <c r="I1157" s="135"/>
      <c r="J1157" s="135"/>
      <c r="K1157" s="23"/>
      <c r="L1157" s="135">
        <f>SUM(L1158,L1167)</f>
        <v>25490290</v>
      </c>
      <c r="M1157" s="135">
        <f>SUM(M1158,M1167)</f>
        <v>24571770</v>
      </c>
      <c r="N1157" s="135">
        <f>SUM(N1158,N1167)</f>
        <v>24250934.209999997</v>
      </c>
      <c r="O1157" s="23">
        <f t="shared" si="253"/>
        <v>98.694291090955176</v>
      </c>
      <c r="P1157" s="59">
        <f t="shared" ref="P1157:P1171" si="260">E1157-D1157</f>
        <v>-918520</v>
      </c>
      <c r="R1157" s="5"/>
    </row>
    <row r="1158" spans="1:18" s="2" customFormat="1" ht="12" customHeight="1" x14ac:dyDescent="0.2">
      <c r="A1158" s="42"/>
      <c r="B1158" s="205"/>
      <c r="C1158" s="208" t="s">
        <v>110</v>
      </c>
      <c r="D1158" s="135">
        <f t="shared" si="252"/>
        <v>25490290</v>
      </c>
      <c r="E1158" s="135">
        <f>SUM(E1160,E1164,E1165,E1166)</f>
        <v>24571770</v>
      </c>
      <c r="F1158" s="135">
        <f>SUM(F1160,F1164,F1165,F1166)</f>
        <v>24250934.209999997</v>
      </c>
      <c r="G1158" s="23">
        <f t="shared" si="257"/>
        <v>98.694291090955176</v>
      </c>
      <c r="H1158" s="135"/>
      <c r="I1158" s="135"/>
      <c r="J1158" s="135"/>
      <c r="K1158" s="23"/>
      <c r="L1158" s="135">
        <f>SUM(L1160,L1164:L1165)</f>
        <v>25490290</v>
      </c>
      <c r="M1158" s="135">
        <f>SUM(M1160,M1164:M1165)</f>
        <v>24571770</v>
      </c>
      <c r="N1158" s="135">
        <f>SUM(N1160,N1164:N1165)</f>
        <v>24250934.209999997</v>
      </c>
      <c r="O1158" s="23">
        <f t="shared" si="253"/>
        <v>98.694291090955176</v>
      </c>
      <c r="P1158" s="19">
        <f t="shared" si="260"/>
        <v>-918520</v>
      </c>
      <c r="R1158" s="5"/>
    </row>
    <row r="1159" spans="1:18" s="2" customFormat="1" x14ac:dyDescent="0.2">
      <c r="A1159" s="42"/>
      <c r="B1159" s="205"/>
      <c r="C1159" s="27" t="s">
        <v>22</v>
      </c>
      <c r="D1159" s="135"/>
      <c r="E1159" s="135"/>
      <c r="F1159" s="135"/>
      <c r="G1159" s="23"/>
      <c r="H1159" s="135"/>
      <c r="I1159" s="135"/>
      <c r="J1159" s="135"/>
      <c r="K1159" s="23"/>
      <c r="L1159" s="135"/>
      <c r="M1159" s="135"/>
      <c r="N1159" s="135"/>
      <c r="O1159" s="23"/>
      <c r="P1159" s="19">
        <f t="shared" si="260"/>
        <v>0</v>
      </c>
      <c r="R1159" s="5"/>
    </row>
    <row r="1160" spans="1:18" s="2" customFormat="1" ht="15" customHeight="1" x14ac:dyDescent="0.2">
      <c r="A1160" s="42"/>
      <c r="B1160" s="205"/>
      <c r="C1160" s="22" t="s">
        <v>14</v>
      </c>
      <c r="D1160" s="135">
        <f t="shared" si="252"/>
        <v>15480250</v>
      </c>
      <c r="E1160" s="135">
        <f>SUM(E1162:E1163)</f>
        <v>17139540</v>
      </c>
      <c r="F1160" s="135">
        <f>SUM(F1162:F1163)</f>
        <v>16827044.59</v>
      </c>
      <c r="G1160" s="23">
        <f t="shared" ref="G1160" si="261">F1160/E1160*100</f>
        <v>98.176757310872986</v>
      </c>
      <c r="H1160" s="135"/>
      <c r="I1160" s="135"/>
      <c r="J1160" s="135"/>
      <c r="K1160" s="23"/>
      <c r="L1160" s="135">
        <f>SUM(L1162:L1163)</f>
        <v>15480250</v>
      </c>
      <c r="M1160" s="135">
        <f>SUM(M1162:M1163)</f>
        <v>17139540</v>
      </c>
      <c r="N1160" s="135">
        <f>SUM(N1162:N1163)</f>
        <v>16827044.59</v>
      </c>
      <c r="O1160" s="23">
        <f t="shared" si="253"/>
        <v>98.176757310872986</v>
      </c>
      <c r="P1160" s="19">
        <f t="shared" si="260"/>
        <v>1659290</v>
      </c>
      <c r="R1160" s="5"/>
    </row>
    <row r="1161" spans="1:18" s="2" customFormat="1" x14ac:dyDescent="0.2">
      <c r="A1161" s="42"/>
      <c r="B1161" s="205"/>
      <c r="C1161" s="27" t="s">
        <v>15</v>
      </c>
      <c r="D1161" s="135"/>
      <c r="E1161" s="135"/>
      <c r="F1161" s="135"/>
      <c r="G1161" s="23"/>
      <c r="H1161" s="135"/>
      <c r="I1161" s="135"/>
      <c r="J1161" s="135"/>
      <c r="K1161" s="23"/>
      <c r="L1161" s="135"/>
      <c r="M1161" s="135"/>
      <c r="N1161" s="135"/>
      <c r="O1161" s="23"/>
      <c r="P1161" s="19">
        <f t="shared" si="260"/>
        <v>0</v>
      </c>
      <c r="R1161" s="5"/>
    </row>
    <row r="1162" spans="1:18" s="2" customFormat="1" ht="13.5" customHeight="1" x14ac:dyDescent="0.2">
      <c r="A1162" s="42"/>
      <c r="B1162" s="205"/>
      <c r="C1162" s="27" t="s">
        <v>19</v>
      </c>
      <c r="D1162" s="135">
        <f t="shared" si="252"/>
        <v>13450210</v>
      </c>
      <c r="E1162" s="135">
        <v>15062780</v>
      </c>
      <c r="F1162" s="135">
        <v>14794364.51</v>
      </c>
      <c r="G1162" s="23">
        <f t="shared" ref="G1162:G1171" si="262">F1162/E1162*100</f>
        <v>98.218021573706849</v>
      </c>
      <c r="H1162" s="135"/>
      <c r="I1162" s="135"/>
      <c r="J1162" s="135"/>
      <c r="K1162" s="23"/>
      <c r="L1162" s="135">
        <v>13450210</v>
      </c>
      <c r="M1162" s="135">
        <v>15062780</v>
      </c>
      <c r="N1162" s="135">
        <v>14794364.51</v>
      </c>
      <c r="O1162" s="23">
        <f t="shared" si="253"/>
        <v>98.218021573706849</v>
      </c>
      <c r="P1162" s="19">
        <f t="shared" si="260"/>
        <v>1612570</v>
      </c>
      <c r="R1162" s="5"/>
    </row>
    <row r="1163" spans="1:18" s="2" customFormat="1" ht="12.75" customHeight="1" x14ac:dyDescent="0.2">
      <c r="A1163" s="42"/>
      <c r="B1163" s="205"/>
      <c r="C1163" s="27" t="s">
        <v>18</v>
      </c>
      <c r="D1163" s="135">
        <f t="shared" si="252"/>
        <v>2030040</v>
      </c>
      <c r="E1163" s="135">
        <v>2076760</v>
      </c>
      <c r="F1163" s="135">
        <v>2032680.08</v>
      </c>
      <c r="G1163" s="23">
        <f t="shared" si="262"/>
        <v>97.877466823320944</v>
      </c>
      <c r="H1163" s="135"/>
      <c r="I1163" s="135"/>
      <c r="J1163" s="135"/>
      <c r="K1163" s="23"/>
      <c r="L1163" s="135">
        <v>2030040</v>
      </c>
      <c r="M1163" s="135">
        <v>2076760</v>
      </c>
      <c r="N1163" s="135">
        <v>2032680.08</v>
      </c>
      <c r="O1163" s="23">
        <f t="shared" si="253"/>
        <v>97.877466823320944</v>
      </c>
      <c r="P1163" s="19">
        <f t="shared" si="260"/>
        <v>46720</v>
      </c>
      <c r="R1163" s="5"/>
    </row>
    <row r="1164" spans="1:18" s="2" customFormat="1" ht="11.25" customHeight="1" x14ac:dyDescent="0.2">
      <c r="A1164" s="42"/>
      <c r="B1164" s="205"/>
      <c r="C1164" s="22" t="s">
        <v>16</v>
      </c>
      <c r="D1164" s="135">
        <f t="shared" si="252"/>
        <v>10000000</v>
      </c>
      <c r="E1164" s="135">
        <v>7403190</v>
      </c>
      <c r="F1164" s="135">
        <v>7395178.79</v>
      </c>
      <c r="G1164" s="23">
        <f t="shared" si="262"/>
        <v>99.891787053959163</v>
      </c>
      <c r="H1164" s="135"/>
      <c r="I1164" s="135"/>
      <c r="J1164" s="135"/>
      <c r="K1164" s="23"/>
      <c r="L1164" s="135">
        <v>10000000</v>
      </c>
      <c r="M1164" s="135">
        <v>7403190</v>
      </c>
      <c r="N1164" s="135">
        <v>7395178.79</v>
      </c>
      <c r="O1164" s="23">
        <f t="shared" si="253"/>
        <v>99.891787053959163</v>
      </c>
      <c r="P1164" s="19">
        <f t="shared" si="260"/>
        <v>-2596810</v>
      </c>
      <c r="R1164" s="5"/>
    </row>
    <row r="1165" spans="1:18" s="2" customFormat="1" ht="15.75" customHeight="1" x14ac:dyDescent="0.2">
      <c r="A1165" s="42"/>
      <c r="B1165" s="207"/>
      <c r="C1165" s="49" t="s">
        <v>17</v>
      </c>
      <c r="D1165" s="140">
        <f t="shared" si="252"/>
        <v>10040</v>
      </c>
      <c r="E1165" s="140">
        <v>29040</v>
      </c>
      <c r="F1165" s="140">
        <v>28710.83</v>
      </c>
      <c r="G1165" s="50">
        <f t="shared" si="262"/>
        <v>98.866494490358136</v>
      </c>
      <c r="H1165" s="140"/>
      <c r="I1165" s="140"/>
      <c r="J1165" s="140"/>
      <c r="K1165" s="50"/>
      <c r="L1165" s="140">
        <v>10040</v>
      </c>
      <c r="M1165" s="140">
        <v>29040</v>
      </c>
      <c r="N1165" s="140">
        <v>28710.83</v>
      </c>
      <c r="O1165" s="50">
        <f t="shared" si="253"/>
        <v>98.866494490358136</v>
      </c>
      <c r="P1165" s="34">
        <f t="shared" si="260"/>
        <v>19000</v>
      </c>
      <c r="R1165" s="5"/>
    </row>
    <row r="1166" spans="1:18" s="2" customFormat="1" ht="39" hidden="1" customHeight="1" x14ac:dyDescent="0.2">
      <c r="A1166" s="42"/>
      <c r="B1166" s="205"/>
      <c r="C1166" s="24" t="s">
        <v>149</v>
      </c>
      <c r="D1166" s="135">
        <f t="shared" si="252"/>
        <v>0</v>
      </c>
      <c r="E1166" s="135"/>
      <c r="F1166" s="135"/>
      <c r="G1166" s="23" t="e">
        <f t="shared" si="262"/>
        <v>#DIV/0!</v>
      </c>
      <c r="H1166" s="135"/>
      <c r="I1166" s="135">
        <f t="shared" si="248"/>
        <v>0</v>
      </c>
      <c r="J1166" s="135">
        <f t="shared" si="249"/>
        <v>0</v>
      </c>
      <c r="K1166" s="23" t="e">
        <f t="shared" ref="K1166:K1172" si="263">J1166/I1166*100</f>
        <v>#DIV/0!</v>
      </c>
      <c r="L1166" s="135"/>
      <c r="M1166" s="135"/>
      <c r="N1166" s="135"/>
      <c r="O1166" s="23" t="e">
        <f t="shared" ref="O1166:O1171" si="264">N1166/M1166*100</f>
        <v>#DIV/0!</v>
      </c>
      <c r="P1166" s="19">
        <f t="shared" si="260"/>
        <v>0</v>
      </c>
      <c r="R1166" s="5"/>
    </row>
    <row r="1167" spans="1:18" s="2" customFormat="1" hidden="1" x14ac:dyDescent="0.2">
      <c r="A1167" s="42"/>
      <c r="B1167" s="205"/>
      <c r="C1167" s="25" t="s">
        <v>111</v>
      </c>
      <c r="D1167" s="135">
        <f t="shared" si="252"/>
        <v>0</v>
      </c>
      <c r="E1167" s="135">
        <f>SUM(E1169)</f>
        <v>0</v>
      </c>
      <c r="F1167" s="135">
        <f>SUM(F1169)</f>
        <v>0</v>
      </c>
      <c r="G1167" s="23" t="e">
        <f t="shared" si="262"/>
        <v>#DIV/0!</v>
      </c>
      <c r="H1167" s="135">
        <f>SUM(H1169)</f>
        <v>0</v>
      </c>
      <c r="I1167" s="135">
        <f t="shared" si="248"/>
        <v>0</v>
      </c>
      <c r="J1167" s="135">
        <f t="shared" si="249"/>
        <v>0</v>
      </c>
      <c r="K1167" s="23" t="e">
        <f t="shared" si="263"/>
        <v>#DIV/0!</v>
      </c>
      <c r="L1167" s="135">
        <f>SUM(L1169)</f>
        <v>0</v>
      </c>
      <c r="M1167" s="135">
        <f>SUM(M1169)</f>
        <v>0</v>
      </c>
      <c r="N1167" s="135">
        <f>SUM(N1169)</f>
        <v>0</v>
      </c>
      <c r="O1167" s="23" t="e">
        <f t="shared" si="264"/>
        <v>#DIV/0!</v>
      </c>
      <c r="P1167" s="19">
        <f t="shared" si="260"/>
        <v>0</v>
      </c>
      <c r="R1167" s="5"/>
    </row>
    <row r="1168" spans="1:18" s="2" customFormat="1" hidden="1" x14ac:dyDescent="0.2">
      <c r="A1168" s="42"/>
      <c r="B1168" s="205"/>
      <c r="C1168" s="26" t="s">
        <v>22</v>
      </c>
      <c r="D1168" s="135">
        <f t="shared" si="252"/>
        <v>0</v>
      </c>
      <c r="E1168" s="135"/>
      <c r="F1168" s="135"/>
      <c r="G1168" s="23" t="e">
        <f t="shared" si="262"/>
        <v>#DIV/0!</v>
      </c>
      <c r="H1168" s="135"/>
      <c r="I1168" s="135">
        <f t="shared" si="248"/>
        <v>0</v>
      </c>
      <c r="J1168" s="135">
        <f t="shared" si="249"/>
        <v>0</v>
      </c>
      <c r="K1168" s="23" t="e">
        <f t="shared" si="263"/>
        <v>#DIV/0!</v>
      </c>
      <c r="L1168" s="135"/>
      <c r="M1168" s="135"/>
      <c r="N1168" s="135"/>
      <c r="O1168" s="23" t="e">
        <f t="shared" si="264"/>
        <v>#DIV/0!</v>
      </c>
      <c r="P1168" s="19">
        <f t="shared" si="260"/>
        <v>0</v>
      </c>
      <c r="R1168" s="5"/>
    </row>
    <row r="1169" spans="1:18" s="2" customFormat="1" ht="15" hidden="1" customHeight="1" x14ac:dyDescent="0.2">
      <c r="A1169" s="42"/>
      <c r="B1169" s="205"/>
      <c r="C1169" s="22" t="s">
        <v>7</v>
      </c>
      <c r="D1169" s="135">
        <f t="shared" si="252"/>
        <v>0</v>
      </c>
      <c r="E1169" s="135"/>
      <c r="F1169" s="135"/>
      <c r="G1169" s="23" t="e">
        <f t="shared" si="262"/>
        <v>#DIV/0!</v>
      </c>
      <c r="H1169" s="135"/>
      <c r="I1169" s="135">
        <f t="shared" si="248"/>
        <v>0</v>
      </c>
      <c r="J1169" s="135">
        <f t="shared" si="249"/>
        <v>0</v>
      </c>
      <c r="K1169" s="23" t="e">
        <f t="shared" si="263"/>
        <v>#DIV/0!</v>
      </c>
      <c r="L1169" s="135"/>
      <c r="M1169" s="135"/>
      <c r="N1169" s="135"/>
      <c r="O1169" s="23" t="e">
        <f t="shared" si="264"/>
        <v>#DIV/0!</v>
      </c>
      <c r="P1169" s="19">
        <f t="shared" si="260"/>
        <v>0</v>
      </c>
      <c r="R1169" s="5"/>
    </row>
    <row r="1170" spans="1:18" s="2" customFormat="1" hidden="1" x14ac:dyDescent="0.2">
      <c r="A1170" s="42"/>
      <c r="B1170" s="205"/>
      <c r="C1170" s="27" t="s">
        <v>15</v>
      </c>
      <c r="D1170" s="135">
        <f t="shared" si="252"/>
        <v>0</v>
      </c>
      <c r="E1170" s="135"/>
      <c r="F1170" s="135"/>
      <c r="G1170" s="23" t="e">
        <f t="shared" si="262"/>
        <v>#DIV/0!</v>
      </c>
      <c r="H1170" s="135"/>
      <c r="I1170" s="135">
        <f t="shared" si="248"/>
        <v>0</v>
      </c>
      <c r="J1170" s="135">
        <f t="shared" si="249"/>
        <v>0</v>
      </c>
      <c r="K1170" s="23" t="e">
        <f t="shared" si="263"/>
        <v>#DIV/0!</v>
      </c>
      <c r="L1170" s="135"/>
      <c r="M1170" s="135"/>
      <c r="N1170" s="135"/>
      <c r="O1170" s="23" t="e">
        <f t="shared" si="264"/>
        <v>#DIV/0!</v>
      </c>
      <c r="P1170" s="19">
        <f t="shared" si="260"/>
        <v>0</v>
      </c>
      <c r="R1170" s="5"/>
    </row>
    <row r="1171" spans="1:18" s="2" customFormat="1" ht="39" hidden="1" customHeight="1" x14ac:dyDescent="0.2">
      <c r="A1171" s="42"/>
      <c r="B1171" s="207"/>
      <c r="C1171" s="28" t="s">
        <v>150</v>
      </c>
      <c r="D1171" s="140">
        <f t="shared" si="252"/>
        <v>0</v>
      </c>
      <c r="E1171" s="140"/>
      <c r="F1171" s="140"/>
      <c r="G1171" s="50" t="e">
        <f t="shared" si="262"/>
        <v>#DIV/0!</v>
      </c>
      <c r="H1171" s="140"/>
      <c r="I1171" s="140">
        <f t="shared" si="248"/>
        <v>0</v>
      </c>
      <c r="J1171" s="135">
        <f t="shared" si="249"/>
        <v>0</v>
      </c>
      <c r="K1171" s="50" t="e">
        <f t="shared" si="263"/>
        <v>#DIV/0!</v>
      </c>
      <c r="L1171" s="140"/>
      <c r="M1171" s="140"/>
      <c r="N1171" s="140"/>
      <c r="O1171" s="50" t="e">
        <f t="shared" si="264"/>
        <v>#DIV/0!</v>
      </c>
      <c r="P1171" s="34">
        <f t="shared" si="260"/>
        <v>0</v>
      </c>
      <c r="R1171" s="5"/>
    </row>
    <row r="1172" spans="1:18" s="2" customFormat="1" ht="15" customHeight="1" x14ac:dyDescent="0.2">
      <c r="A1172" s="42"/>
      <c r="B1172" s="85">
        <v>80120</v>
      </c>
      <c r="C1172" s="87" t="s">
        <v>108</v>
      </c>
      <c r="D1172" s="135">
        <f t="shared" si="252"/>
        <v>222951890</v>
      </c>
      <c r="E1172" s="139">
        <f>SUM(E1173,E1182)</f>
        <v>291981699</v>
      </c>
      <c r="F1172" s="135">
        <f>SUM(F1173,F1182)</f>
        <v>289269042.69</v>
      </c>
      <c r="G1172" s="23">
        <f t="shared" si="247"/>
        <v>99.070949885115908</v>
      </c>
      <c r="H1172" s="139"/>
      <c r="I1172" s="135">
        <f t="shared" si="248"/>
        <v>6500</v>
      </c>
      <c r="J1172" s="135">
        <f t="shared" si="249"/>
        <v>6500</v>
      </c>
      <c r="K1172" s="54">
        <f t="shared" si="263"/>
        <v>100</v>
      </c>
      <c r="L1172" s="139">
        <f>SUM(L1173,L1182)</f>
        <v>222951890</v>
      </c>
      <c r="M1172" s="139">
        <f>SUM(M1173,M1182)</f>
        <v>291975199</v>
      </c>
      <c r="N1172" s="139">
        <f>SUM(N1173,N1182)</f>
        <v>289262542.69</v>
      </c>
      <c r="O1172" s="54">
        <f t="shared" si="253"/>
        <v>99.070929202449136</v>
      </c>
      <c r="P1172" s="58">
        <f t="shared" si="251"/>
        <v>69029809</v>
      </c>
      <c r="R1172" s="5"/>
    </row>
    <row r="1173" spans="1:18" s="2" customFormat="1" ht="11.25" customHeight="1" x14ac:dyDescent="0.2">
      <c r="A1173" s="42"/>
      <c r="B1173" s="205"/>
      <c r="C1173" s="41" t="s">
        <v>110</v>
      </c>
      <c r="D1173" s="135">
        <f t="shared" si="252"/>
        <v>221701890</v>
      </c>
      <c r="E1173" s="135">
        <f>SUM(E1175,E1179,E1180,E1181)</f>
        <v>286861399</v>
      </c>
      <c r="F1173" s="135">
        <f>SUM(F1175,F1179,F1180,F1181)</f>
        <v>284785260.31</v>
      </c>
      <c r="G1173" s="23">
        <f t="shared" si="247"/>
        <v>99.27625721089089</v>
      </c>
      <c r="H1173" s="135"/>
      <c r="I1173" s="135">
        <f t="shared" si="248"/>
        <v>6500</v>
      </c>
      <c r="J1173" s="135">
        <f t="shared" si="249"/>
        <v>6500</v>
      </c>
      <c r="K1173" s="23">
        <f t="shared" ref="K1173:K1178" si="265">J1173/I1173*100</f>
        <v>100</v>
      </c>
      <c r="L1173" s="135">
        <f>SUM(L1175,L1179,L1180,L1181)</f>
        <v>221701890</v>
      </c>
      <c r="M1173" s="135">
        <f>SUM(M1175,M1179,M1180,M1181)</f>
        <v>286854899</v>
      </c>
      <c r="N1173" s="135">
        <f>SUM(N1175,N1179,N1180,N1181)</f>
        <v>284778760.31</v>
      </c>
      <c r="O1173" s="23">
        <f t="shared" si="253"/>
        <v>99.276240811212361</v>
      </c>
      <c r="P1173" s="19">
        <f t="shared" si="251"/>
        <v>65159509</v>
      </c>
      <c r="R1173" s="5"/>
    </row>
    <row r="1174" spans="1:18" s="2" customFormat="1" x14ac:dyDescent="0.2">
      <c r="A1174" s="42"/>
      <c r="B1174" s="205"/>
      <c r="C1174" s="27" t="s">
        <v>22</v>
      </c>
      <c r="D1174" s="135"/>
      <c r="E1174" s="135"/>
      <c r="F1174" s="135"/>
      <c r="G1174" s="23"/>
      <c r="H1174" s="135"/>
      <c r="I1174" s="135"/>
      <c r="J1174" s="135"/>
      <c r="K1174" s="23"/>
      <c r="L1174" s="135"/>
      <c r="M1174" s="135"/>
      <c r="N1174" s="135"/>
      <c r="O1174" s="23"/>
      <c r="P1174" s="19">
        <f t="shared" si="251"/>
        <v>0</v>
      </c>
      <c r="R1174" s="5"/>
    </row>
    <row r="1175" spans="1:18" s="2" customFormat="1" ht="15" customHeight="1" x14ac:dyDescent="0.2">
      <c r="A1175" s="42"/>
      <c r="B1175" s="45"/>
      <c r="C1175" s="22" t="s">
        <v>14</v>
      </c>
      <c r="D1175" s="135">
        <f t="shared" si="252"/>
        <v>172426200</v>
      </c>
      <c r="E1175" s="135">
        <f>SUM(E1177:E1178)</f>
        <v>222166153</v>
      </c>
      <c r="F1175" s="135">
        <f>SUM(F1177:F1178)</f>
        <v>220612448.34</v>
      </c>
      <c r="G1175" s="23">
        <f t="shared" si="247"/>
        <v>99.300656450580021</v>
      </c>
      <c r="H1175" s="135"/>
      <c r="I1175" s="135">
        <f t="shared" si="248"/>
        <v>6500</v>
      </c>
      <c r="J1175" s="135">
        <f t="shared" si="249"/>
        <v>6500</v>
      </c>
      <c r="K1175" s="23">
        <f t="shared" si="265"/>
        <v>100</v>
      </c>
      <c r="L1175" s="135">
        <f>SUM(L1177:L1178)</f>
        <v>172426200</v>
      </c>
      <c r="M1175" s="135">
        <f>SUM(M1177:M1178)</f>
        <v>222159653</v>
      </c>
      <c r="N1175" s="135">
        <f>SUM(N1177:N1178)</f>
        <v>220605948.34</v>
      </c>
      <c r="O1175" s="23">
        <f t="shared" si="253"/>
        <v>99.300635989020023</v>
      </c>
      <c r="P1175" s="19">
        <f t="shared" si="251"/>
        <v>49739953</v>
      </c>
      <c r="R1175" s="5"/>
    </row>
    <row r="1176" spans="1:18" s="2" customFormat="1" x14ac:dyDescent="0.2">
      <c r="A1176" s="42"/>
      <c r="B1176" s="45"/>
      <c r="C1176" s="27" t="s">
        <v>15</v>
      </c>
      <c r="D1176" s="135"/>
      <c r="E1176" s="135"/>
      <c r="F1176" s="135"/>
      <c r="G1176" s="23"/>
      <c r="H1176" s="135"/>
      <c r="I1176" s="135"/>
      <c r="J1176" s="135"/>
      <c r="K1176" s="23"/>
      <c r="L1176" s="135"/>
      <c r="M1176" s="135"/>
      <c r="N1176" s="135"/>
      <c r="O1176" s="23"/>
      <c r="P1176" s="19">
        <f t="shared" si="251"/>
        <v>0</v>
      </c>
      <c r="R1176" s="5"/>
    </row>
    <row r="1177" spans="1:18" s="2" customFormat="1" ht="13.5" customHeight="1" x14ac:dyDescent="0.2">
      <c r="A1177" s="42"/>
      <c r="B1177" s="45"/>
      <c r="C1177" s="27" t="s">
        <v>19</v>
      </c>
      <c r="D1177" s="135">
        <f t="shared" si="252"/>
        <v>152933570</v>
      </c>
      <c r="E1177" s="135">
        <v>192032131</v>
      </c>
      <c r="F1177" s="135">
        <v>190633930.33000001</v>
      </c>
      <c r="G1177" s="23">
        <f t="shared" si="247"/>
        <v>99.271892332434732</v>
      </c>
      <c r="H1177" s="135"/>
      <c r="I1177" s="135"/>
      <c r="J1177" s="135"/>
      <c r="K1177" s="23"/>
      <c r="L1177" s="135">
        <v>152933570</v>
      </c>
      <c r="M1177" s="135">
        <v>192032131</v>
      </c>
      <c r="N1177" s="135">
        <v>190633930.33000001</v>
      </c>
      <c r="O1177" s="23">
        <f t="shared" si="253"/>
        <v>99.271892332434732</v>
      </c>
      <c r="P1177" s="19">
        <f t="shared" si="251"/>
        <v>39098561</v>
      </c>
      <c r="R1177" s="5"/>
    </row>
    <row r="1178" spans="1:18" s="2" customFormat="1" ht="11.25" customHeight="1" x14ac:dyDescent="0.2">
      <c r="A1178" s="42"/>
      <c r="B1178" s="45"/>
      <c r="C1178" s="27" t="s">
        <v>18</v>
      </c>
      <c r="D1178" s="135">
        <f t="shared" si="252"/>
        <v>19492630</v>
      </c>
      <c r="E1178" s="135">
        <v>30134022</v>
      </c>
      <c r="F1178" s="135">
        <v>29978518.010000002</v>
      </c>
      <c r="G1178" s="23">
        <f t="shared" si="247"/>
        <v>99.483958729438783</v>
      </c>
      <c r="H1178" s="135"/>
      <c r="I1178" s="135">
        <f t="shared" ref="I1178:J1241" si="266">E1178-M1178</f>
        <v>6500</v>
      </c>
      <c r="J1178" s="135">
        <f t="shared" si="266"/>
        <v>6500</v>
      </c>
      <c r="K1178" s="23">
        <f t="shared" si="265"/>
        <v>100</v>
      </c>
      <c r="L1178" s="135">
        <v>19492630</v>
      </c>
      <c r="M1178" s="135">
        <v>30127522</v>
      </c>
      <c r="N1178" s="135">
        <f>29978518.01-6500</f>
        <v>29972018.010000002</v>
      </c>
      <c r="O1178" s="23">
        <f t="shared" si="253"/>
        <v>99.483847393755127</v>
      </c>
      <c r="P1178" s="19">
        <f t="shared" si="251"/>
        <v>10641392</v>
      </c>
      <c r="R1178" s="5"/>
    </row>
    <row r="1179" spans="1:18" s="2" customFormat="1" ht="12.75" customHeight="1" x14ac:dyDescent="0.2">
      <c r="A1179" s="42"/>
      <c r="B1179" s="45"/>
      <c r="C1179" s="22" t="s">
        <v>16</v>
      </c>
      <c r="D1179" s="135">
        <f t="shared" si="252"/>
        <v>48000000</v>
      </c>
      <c r="E1179" s="135">
        <v>62463516</v>
      </c>
      <c r="F1179" s="135">
        <v>62461707.859999999</v>
      </c>
      <c r="G1179" s="23">
        <f t="shared" si="247"/>
        <v>99.997105286228205</v>
      </c>
      <c r="H1179" s="135"/>
      <c r="I1179" s="135"/>
      <c r="J1179" s="135"/>
      <c r="K1179" s="23"/>
      <c r="L1179" s="135">
        <v>48000000</v>
      </c>
      <c r="M1179" s="135">
        <v>62463516</v>
      </c>
      <c r="N1179" s="135">
        <v>62461707.859999999</v>
      </c>
      <c r="O1179" s="23">
        <f t="shared" si="253"/>
        <v>99.997105286228205</v>
      </c>
      <c r="P1179" s="19">
        <f t="shared" si="251"/>
        <v>14463516</v>
      </c>
      <c r="R1179" s="5"/>
    </row>
    <row r="1180" spans="1:18" s="2" customFormat="1" ht="14.25" customHeight="1" x14ac:dyDescent="0.2">
      <c r="A1180" s="42"/>
      <c r="B1180" s="45"/>
      <c r="C1180" s="22" t="s">
        <v>17</v>
      </c>
      <c r="D1180" s="135">
        <f t="shared" si="252"/>
        <v>133440</v>
      </c>
      <c r="E1180" s="135">
        <v>319120</v>
      </c>
      <c r="F1180" s="135">
        <v>315608.90999999997</v>
      </c>
      <c r="G1180" s="23">
        <f t="shared" si="247"/>
        <v>98.899758711456499</v>
      </c>
      <c r="H1180" s="135"/>
      <c r="I1180" s="135"/>
      <c r="J1180" s="135"/>
      <c r="K1180" s="23"/>
      <c r="L1180" s="135">
        <v>133440</v>
      </c>
      <c r="M1180" s="135">
        <v>319120</v>
      </c>
      <c r="N1180" s="135">
        <v>315608.90999999997</v>
      </c>
      <c r="O1180" s="23">
        <f t="shared" si="253"/>
        <v>98.899758711456499</v>
      </c>
      <c r="P1180" s="19">
        <f t="shared" si="251"/>
        <v>185680</v>
      </c>
      <c r="R1180" s="5"/>
    </row>
    <row r="1181" spans="1:18" s="2" customFormat="1" ht="39" customHeight="1" x14ac:dyDescent="0.2">
      <c r="A1181" s="42"/>
      <c r="B1181" s="45"/>
      <c r="C1181" s="24" t="s">
        <v>149</v>
      </c>
      <c r="D1181" s="135">
        <f t="shared" si="252"/>
        <v>1142250</v>
      </c>
      <c r="E1181" s="135">
        <v>1912610</v>
      </c>
      <c r="F1181" s="135">
        <v>1395495.2</v>
      </c>
      <c r="G1181" s="23">
        <f t="shared" si="247"/>
        <v>72.962872723660325</v>
      </c>
      <c r="H1181" s="135"/>
      <c r="I1181" s="135"/>
      <c r="J1181" s="135"/>
      <c r="K1181" s="23"/>
      <c r="L1181" s="135">
        <v>1142250</v>
      </c>
      <c r="M1181" s="135">
        <v>1912610</v>
      </c>
      <c r="N1181" s="135">
        <v>1395495.2</v>
      </c>
      <c r="O1181" s="23">
        <f t="shared" si="253"/>
        <v>72.962872723660325</v>
      </c>
      <c r="P1181" s="34">
        <f t="shared" si="251"/>
        <v>770360</v>
      </c>
      <c r="R1181" s="5"/>
    </row>
    <row r="1182" spans="1:18" s="2" customFormat="1" ht="18" customHeight="1" x14ac:dyDescent="0.2">
      <c r="A1182" s="42"/>
      <c r="B1182" s="45"/>
      <c r="C1182" s="25" t="s">
        <v>111</v>
      </c>
      <c r="D1182" s="135">
        <f t="shared" si="252"/>
        <v>1250000</v>
      </c>
      <c r="E1182" s="135">
        <f>SUM(E1184)</f>
        <v>5120300</v>
      </c>
      <c r="F1182" s="135">
        <f>SUM(F1184)</f>
        <v>4483782.38</v>
      </c>
      <c r="G1182" s="23">
        <f t="shared" si="247"/>
        <v>87.568743628303025</v>
      </c>
      <c r="H1182" s="135"/>
      <c r="I1182" s="135"/>
      <c r="J1182" s="135"/>
      <c r="K1182" s="23"/>
      <c r="L1182" s="135">
        <f>SUM(L1184)</f>
        <v>1250000</v>
      </c>
      <c r="M1182" s="135">
        <f>SUM(M1184)</f>
        <v>5120300</v>
      </c>
      <c r="N1182" s="135">
        <f>SUM(N1184)</f>
        <v>4483782.38</v>
      </c>
      <c r="O1182" s="23">
        <f>N1182/M1182*100</f>
        <v>87.568743628303025</v>
      </c>
      <c r="P1182" s="19">
        <f t="shared" si="251"/>
        <v>3870300</v>
      </c>
      <c r="R1182" s="5"/>
    </row>
    <row r="1183" spans="1:18" s="2" customFormat="1" x14ac:dyDescent="0.2">
      <c r="A1183" s="42"/>
      <c r="B1183" s="45"/>
      <c r="C1183" s="26" t="s">
        <v>22</v>
      </c>
      <c r="D1183" s="135"/>
      <c r="E1183" s="135"/>
      <c r="F1183" s="135"/>
      <c r="G1183" s="23"/>
      <c r="H1183" s="135"/>
      <c r="I1183" s="135"/>
      <c r="J1183" s="135"/>
      <c r="K1183" s="23"/>
      <c r="L1183" s="135"/>
      <c r="M1183" s="135"/>
      <c r="N1183" s="135"/>
      <c r="O1183" s="23"/>
      <c r="P1183" s="19">
        <f t="shared" si="251"/>
        <v>0</v>
      </c>
      <c r="R1183" s="5"/>
    </row>
    <row r="1184" spans="1:18" s="2" customFormat="1" ht="13.5" customHeight="1" x14ac:dyDescent="0.2">
      <c r="A1184" s="42"/>
      <c r="B1184" s="112"/>
      <c r="C1184" s="49" t="s">
        <v>7</v>
      </c>
      <c r="D1184" s="140">
        <f t="shared" si="252"/>
        <v>1250000</v>
      </c>
      <c r="E1184" s="140">
        <v>5120300</v>
      </c>
      <c r="F1184" s="140">
        <v>4483782.38</v>
      </c>
      <c r="G1184" s="50">
        <f t="shared" si="247"/>
        <v>87.568743628303025</v>
      </c>
      <c r="H1184" s="140"/>
      <c r="I1184" s="140"/>
      <c r="J1184" s="140"/>
      <c r="K1184" s="50"/>
      <c r="L1184" s="140">
        <v>1250000</v>
      </c>
      <c r="M1184" s="140">
        <v>5120300</v>
      </c>
      <c r="N1184" s="140">
        <v>4483782.38</v>
      </c>
      <c r="O1184" s="50">
        <f t="shared" si="253"/>
        <v>87.568743628303025</v>
      </c>
      <c r="P1184" s="34">
        <f t="shared" si="251"/>
        <v>3870300</v>
      </c>
      <c r="R1184" s="5"/>
    </row>
    <row r="1185" spans="1:18" s="2" customFormat="1" ht="13.5" hidden="1" customHeight="1" x14ac:dyDescent="0.2">
      <c r="A1185" s="42"/>
      <c r="B1185" s="45"/>
      <c r="C1185" s="27" t="s">
        <v>15</v>
      </c>
      <c r="D1185" s="135">
        <f t="shared" si="252"/>
        <v>0</v>
      </c>
      <c r="E1185" s="135"/>
      <c r="F1185" s="135"/>
      <c r="G1185" s="23" t="e">
        <f t="shared" si="247"/>
        <v>#DIV/0!</v>
      </c>
      <c r="H1185" s="135"/>
      <c r="I1185" s="135"/>
      <c r="J1185" s="135"/>
      <c r="K1185" s="23"/>
      <c r="L1185" s="135"/>
      <c r="M1185" s="135"/>
      <c r="N1185" s="135"/>
      <c r="O1185" s="23" t="e">
        <f t="shared" si="253"/>
        <v>#DIV/0!</v>
      </c>
      <c r="P1185" s="19">
        <f t="shared" si="251"/>
        <v>0</v>
      </c>
      <c r="R1185" s="5"/>
    </row>
    <row r="1186" spans="1:18" s="2" customFormat="1" ht="38.25" hidden="1" customHeight="1" x14ac:dyDescent="0.2">
      <c r="A1186" s="117"/>
      <c r="B1186" s="112"/>
      <c r="C1186" s="53" t="s">
        <v>150</v>
      </c>
      <c r="D1186" s="140">
        <f t="shared" si="252"/>
        <v>0</v>
      </c>
      <c r="E1186" s="140"/>
      <c r="F1186" s="140"/>
      <c r="G1186" s="50" t="e">
        <f t="shared" si="247"/>
        <v>#DIV/0!</v>
      </c>
      <c r="H1186" s="140"/>
      <c r="I1186" s="140"/>
      <c r="J1186" s="135"/>
      <c r="K1186" s="50"/>
      <c r="L1186" s="140"/>
      <c r="M1186" s="140"/>
      <c r="N1186" s="140"/>
      <c r="O1186" s="50" t="e">
        <f t="shared" si="253"/>
        <v>#DIV/0!</v>
      </c>
      <c r="P1186" s="34">
        <f t="shared" si="251"/>
        <v>0</v>
      </c>
      <c r="R1186" s="5"/>
    </row>
    <row r="1187" spans="1:18" s="2" customFormat="1" ht="15.75" customHeight="1" x14ac:dyDescent="0.2">
      <c r="A1187" s="42"/>
      <c r="B1187" s="32">
        <v>80121</v>
      </c>
      <c r="C1187" s="25" t="s">
        <v>109</v>
      </c>
      <c r="D1187" s="135">
        <f t="shared" si="252"/>
        <v>6946430</v>
      </c>
      <c r="E1187" s="135">
        <f>SUM(E1188,E1197)</f>
        <v>7153097</v>
      </c>
      <c r="F1187" s="135">
        <f>SUM(F1188,F1197)</f>
        <v>7117060.8200000003</v>
      </c>
      <c r="G1187" s="23">
        <f t="shared" si="247"/>
        <v>99.496215695103814</v>
      </c>
      <c r="H1187" s="135"/>
      <c r="I1187" s="135"/>
      <c r="J1187" s="135"/>
      <c r="K1187" s="23"/>
      <c r="L1187" s="135">
        <f>SUM(L1188,L1197)</f>
        <v>6946430</v>
      </c>
      <c r="M1187" s="135">
        <f>SUM(M1188,M1197)</f>
        <v>7153097</v>
      </c>
      <c r="N1187" s="135">
        <f>SUM(N1188,N1197)</f>
        <v>7117060.8200000003</v>
      </c>
      <c r="O1187" s="23">
        <f t="shared" si="253"/>
        <v>99.496215695103814</v>
      </c>
      <c r="P1187" s="59">
        <f t="shared" si="251"/>
        <v>206667</v>
      </c>
      <c r="R1187" s="5"/>
    </row>
    <row r="1188" spans="1:18" s="2" customFormat="1" ht="12.75" customHeight="1" x14ac:dyDescent="0.2">
      <c r="A1188" s="42"/>
      <c r="B1188" s="32"/>
      <c r="C1188" s="41" t="s">
        <v>110</v>
      </c>
      <c r="D1188" s="135">
        <f t="shared" si="252"/>
        <v>6946430</v>
      </c>
      <c r="E1188" s="135">
        <f>SUM(E1190,E1194,E1195,E1196)</f>
        <v>7153097</v>
      </c>
      <c r="F1188" s="135">
        <f>SUM(F1190,F1194,F1195,F1196)</f>
        <v>7117060.8200000003</v>
      </c>
      <c r="G1188" s="23">
        <f t="shared" si="247"/>
        <v>99.496215695103814</v>
      </c>
      <c r="H1188" s="135"/>
      <c r="I1188" s="135"/>
      <c r="J1188" s="135"/>
      <c r="K1188" s="23"/>
      <c r="L1188" s="135">
        <f>SUM(L1190,L1194,L1195,L1196)</f>
        <v>6946430</v>
      </c>
      <c r="M1188" s="135">
        <f>SUM(M1190,M1194,M1195,M1196)</f>
        <v>7153097</v>
      </c>
      <c r="N1188" s="135">
        <f>SUM(N1190,N1194,N1195,N1196)</f>
        <v>7117060.8200000003</v>
      </c>
      <c r="O1188" s="23">
        <f t="shared" si="253"/>
        <v>99.496215695103814</v>
      </c>
      <c r="P1188" s="19">
        <f t="shared" si="251"/>
        <v>206667</v>
      </c>
      <c r="R1188" s="5"/>
    </row>
    <row r="1189" spans="1:18" s="2" customFormat="1" x14ac:dyDescent="0.2">
      <c r="A1189" s="42"/>
      <c r="B1189" s="32"/>
      <c r="C1189" s="27" t="s">
        <v>22</v>
      </c>
      <c r="D1189" s="135"/>
      <c r="E1189" s="135"/>
      <c r="F1189" s="135"/>
      <c r="G1189" s="23"/>
      <c r="H1189" s="135"/>
      <c r="I1189" s="135"/>
      <c r="J1189" s="135"/>
      <c r="K1189" s="23"/>
      <c r="L1189" s="135"/>
      <c r="M1189" s="135"/>
      <c r="N1189" s="135"/>
      <c r="O1189" s="23"/>
      <c r="P1189" s="19">
        <f t="shared" si="251"/>
        <v>0</v>
      </c>
      <c r="R1189" s="5"/>
    </row>
    <row r="1190" spans="1:18" s="2" customFormat="1" ht="14.25" customHeight="1" x14ac:dyDescent="0.2">
      <c r="A1190" s="43"/>
      <c r="B1190" s="36"/>
      <c r="C1190" s="37" t="s">
        <v>14</v>
      </c>
      <c r="D1190" s="136">
        <f t="shared" si="252"/>
        <v>6145830</v>
      </c>
      <c r="E1190" s="136">
        <f>SUM(E1192:E1193)</f>
        <v>6571507</v>
      </c>
      <c r="F1190" s="136">
        <f>SUM(F1192:F1193)</f>
        <v>6535502.4900000002</v>
      </c>
      <c r="G1190" s="38">
        <f t="shared" si="247"/>
        <v>99.452111821534999</v>
      </c>
      <c r="H1190" s="136"/>
      <c r="I1190" s="136"/>
      <c r="J1190" s="136"/>
      <c r="K1190" s="38"/>
      <c r="L1190" s="136">
        <f>SUM(L1192:L1193)</f>
        <v>6145830</v>
      </c>
      <c r="M1190" s="136">
        <f>SUM(M1192:M1193)</f>
        <v>6571507</v>
      </c>
      <c r="N1190" s="136">
        <f>SUM(N1192:N1193)</f>
        <v>6535502.4900000002</v>
      </c>
      <c r="O1190" s="38">
        <f t="shared" si="253"/>
        <v>99.452111821534999</v>
      </c>
      <c r="P1190" s="19">
        <f t="shared" si="251"/>
        <v>425677</v>
      </c>
      <c r="R1190" s="5"/>
    </row>
    <row r="1191" spans="1:18" s="2" customFormat="1" x14ac:dyDescent="0.2">
      <c r="A1191" s="42"/>
      <c r="B1191" s="32"/>
      <c r="C1191" s="27" t="s">
        <v>15</v>
      </c>
      <c r="D1191" s="135"/>
      <c r="E1191" s="135"/>
      <c r="F1191" s="135"/>
      <c r="G1191" s="23"/>
      <c r="H1191" s="135"/>
      <c r="I1191" s="135"/>
      <c r="J1191" s="135"/>
      <c r="K1191" s="23"/>
      <c r="L1191" s="135"/>
      <c r="M1191" s="135"/>
      <c r="N1191" s="135"/>
      <c r="O1191" s="23"/>
      <c r="P1191" s="19">
        <f t="shared" si="251"/>
        <v>0</v>
      </c>
      <c r="R1191" s="5"/>
    </row>
    <row r="1192" spans="1:18" s="2" customFormat="1" ht="12.75" customHeight="1" x14ac:dyDescent="0.2">
      <c r="A1192" s="42"/>
      <c r="B1192" s="32"/>
      <c r="C1192" s="27" t="s">
        <v>19</v>
      </c>
      <c r="D1192" s="135">
        <f t="shared" si="252"/>
        <v>5779730</v>
      </c>
      <c r="E1192" s="135">
        <v>6165410</v>
      </c>
      <c r="F1192" s="135">
        <v>6132638.8600000003</v>
      </c>
      <c r="G1192" s="23">
        <f t="shared" si="247"/>
        <v>99.468467790463251</v>
      </c>
      <c r="H1192" s="135"/>
      <c r="I1192" s="135"/>
      <c r="J1192" s="135"/>
      <c r="K1192" s="23"/>
      <c r="L1192" s="135">
        <v>5779730</v>
      </c>
      <c r="M1192" s="135">
        <v>6165410</v>
      </c>
      <c r="N1192" s="135">
        <v>6132638.8600000003</v>
      </c>
      <c r="O1192" s="23">
        <f t="shared" si="253"/>
        <v>99.468467790463251</v>
      </c>
      <c r="P1192" s="19">
        <f t="shared" si="251"/>
        <v>385680</v>
      </c>
      <c r="R1192" s="5"/>
    </row>
    <row r="1193" spans="1:18" s="2" customFormat="1" ht="11.25" customHeight="1" x14ac:dyDescent="0.2">
      <c r="A1193" s="42"/>
      <c r="B1193" s="32"/>
      <c r="C1193" s="27" t="s">
        <v>18</v>
      </c>
      <c r="D1193" s="135">
        <f t="shared" si="252"/>
        <v>366100</v>
      </c>
      <c r="E1193" s="135">
        <v>406097</v>
      </c>
      <c r="F1193" s="135">
        <v>402863.63</v>
      </c>
      <c r="G1193" s="23">
        <f t="shared" si="247"/>
        <v>99.203793674910173</v>
      </c>
      <c r="H1193" s="135"/>
      <c r="I1193" s="135"/>
      <c r="J1193" s="135"/>
      <c r="K1193" s="23"/>
      <c r="L1193" s="135">
        <v>366100</v>
      </c>
      <c r="M1193" s="135">
        <v>406097</v>
      </c>
      <c r="N1193" s="135">
        <v>402863.63</v>
      </c>
      <c r="O1193" s="23">
        <f t="shared" si="253"/>
        <v>99.203793674910173</v>
      </c>
      <c r="P1193" s="34">
        <f t="shared" si="251"/>
        <v>39997</v>
      </c>
      <c r="R1193" s="5"/>
    </row>
    <row r="1194" spans="1:18" s="2" customFormat="1" ht="12" customHeight="1" x14ac:dyDescent="0.2">
      <c r="A1194" s="42"/>
      <c r="B1194" s="32"/>
      <c r="C1194" s="22" t="s">
        <v>16</v>
      </c>
      <c r="D1194" s="135">
        <f t="shared" ref="D1194:D1257" si="267">H1194+L1194</f>
        <v>800000</v>
      </c>
      <c r="E1194" s="135">
        <v>577410</v>
      </c>
      <c r="F1194" s="135">
        <v>577384.32999999996</v>
      </c>
      <c r="G1194" s="23">
        <f t="shared" si="247"/>
        <v>99.995554285516349</v>
      </c>
      <c r="H1194" s="135"/>
      <c r="I1194" s="135"/>
      <c r="J1194" s="135"/>
      <c r="K1194" s="23"/>
      <c r="L1194" s="135">
        <v>800000</v>
      </c>
      <c r="M1194" s="135">
        <v>577410</v>
      </c>
      <c r="N1194" s="135">
        <v>577384.32999999996</v>
      </c>
      <c r="O1194" s="23">
        <f t="shared" si="253"/>
        <v>99.995554285516349</v>
      </c>
      <c r="P1194" s="19">
        <f t="shared" si="251"/>
        <v>-222590</v>
      </c>
      <c r="R1194" s="55"/>
    </row>
    <row r="1195" spans="1:18" s="2" customFormat="1" ht="15" customHeight="1" x14ac:dyDescent="0.2">
      <c r="A1195" s="42"/>
      <c r="B1195" s="48"/>
      <c r="C1195" s="49" t="s">
        <v>17</v>
      </c>
      <c r="D1195" s="140">
        <f t="shared" si="267"/>
        <v>600</v>
      </c>
      <c r="E1195" s="140">
        <v>4180</v>
      </c>
      <c r="F1195" s="140">
        <v>4174</v>
      </c>
      <c r="G1195" s="50">
        <f t="shared" si="247"/>
        <v>99.856459330143537</v>
      </c>
      <c r="H1195" s="140"/>
      <c r="I1195" s="140"/>
      <c r="J1195" s="140"/>
      <c r="K1195" s="50"/>
      <c r="L1195" s="140">
        <v>600</v>
      </c>
      <c r="M1195" s="140">
        <v>4180</v>
      </c>
      <c r="N1195" s="140">
        <v>4174</v>
      </c>
      <c r="O1195" s="50">
        <f t="shared" si="253"/>
        <v>99.856459330143537</v>
      </c>
      <c r="P1195" s="19">
        <f t="shared" si="251"/>
        <v>3580</v>
      </c>
      <c r="R1195" s="55"/>
    </row>
    <row r="1196" spans="1:18" s="2" customFormat="1" ht="39" hidden="1" customHeight="1" x14ac:dyDescent="0.2">
      <c r="A1196" s="42"/>
      <c r="B1196" s="32"/>
      <c r="C1196" s="24" t="s">
        <v>149</v>
      </c>
      <c r="D1196" s="135">
        <f t="shared" si="267"/>
        <v>0</v>
      </c>
      <c r="E1196" s="135"/>
      <c r="F1196" s="135"/>
      <c r="G1196" s="23" t="e">
        <f t="shared" si="247"/>
        <v>#DIV/0!</v>
      </c>
      <c r="H1196" s="135"/>
      <c r="I1196" s="135">
        <f t="shared" si="266"/>
        <v>0</v>
      </c>
      <c r="J1196" s="135">
        <f t="shared" si="266"/>
        <v>0</v>
      </c>
      <c r="K1196" s="23" t="e">
        <f t="shared" ref="K1196:K1201" si="268">J1196/I1196*100</f>
        <v>#DIV/0!</v>
      </c>
      <c r="L1196" s="135"/>
      <c r="M1196" s="135"/>
      <c r="N1196" s="135"/>
      <c r="O1196" s="23" t="e">
        <f t="shared" si="253"/>
        <v>#DIV/0!</v>
      </c>
      <c r="P1196" s="19">
        <f t="shared" si="251"/>
        <v>0</v>
      </c>
      <c r="R1196" s="55"/>
    </row>
    <row r="1197" spans="1:18" s="2" customFormat="1" ht="15" hidden="1" customHeight="1" x14ac:dyDescent="0.2">
      <c r="A1197" s="42"/>
      <c r="B1197" s="32"/>
      <c r="C1197" s="25" t="s">
        <v>111</v>
      </c>
      <c r="D1197" s="135">
        <f t="shared" si="267"/>
        <v>0</v>
      </c>
      <c r="E1197" s="135">
        <f>SUM(E1199)</f>
        <v>0</v>
      </c>
      <c r="F1197" s="135">
        <f>SUM(F1199)</f>
        <v>0</v>
      </c>
      <c r="G1197" s="23" t="e">
        <f t="shared" si="247"/>
        <v>#DIV/0!</v>
      </c>
      <c r="H1197" s="135">
        <f>SUM(H1199)</f>
        <v>0</v>
      </c>
      <c r="I1197" s="135">
        <f t="shared" si="266"/>
        <v>0</v>
      </c>
      <c r="J1197" s="135">
        <f t="shared" si="266"/>
        <v>0</v>
      </c>
      <c r="K1197" s="23" t="e">
        <f t="shared" si="268"/>
        <v>#DIV/0!</v>
      </c>
      <c r="L1197" s="135">
        <f>SUM(L1199)</f>
        <v>0</v>
      </c>
      <c r="M1197" s="135">
        <f>SUM(M1199)</f>
        <v>0</v>
      </c>
      <c r="N1197" s="135">
        <f>SUM(N1199)</f>
        <v>0</v>
      </c>
      <c r="O1197" s="23" t="e">
        <f t="shared" si="253"/>
        <v>#DIV/0!</v>
      </c>
      <c r="P1197" s="19">
        <f t="shared" si="251"/>
        <v>0</v>
      </c>
      <c r="R1197" s="55"/>
    </row>
    <row r="1198" spans="1:18" s="2" customFormat="1" hidden="1" x14ac:dyDescent="0.2">
      <c r="A1198" s="42"/>
      <c r="B1198" s="32"/>
      <c r="C1198" s="26" t="s">
        <v>22</v>
      </c>
      <c r="D1198" s="135">
        <f t="shared" si="267"/>
        <v>0</v>
      </c>
      <c r="E1198" s="135"/>
      <c r="F1198" s="135"/>
      <c r="G1198" s="23" t="e">
        <f t="shared" si="247"/>
        <v>#DIV/0!</v>
      </c>
      <c r="H1198" s="135"/>
      <c r="I1198" s="135">
        <f t="shared" si="266"/>
        <v>0</v>
      </c>
      <c r="J1198" s="135">
        <f t="shared" si="266"/>
        <v>0</v>
      </c>
      <c r="K1198" s="23" t="e">
        <f t="shared" si="268"/>
        <v>#DIV/0!</v>
      </c>
      <c r="L1198" s="135"/>
      <c r="M1198" s="135"/>
      <c r="N1198" s="135"/>
      <c r="O1198" s="23" t="e">
        <f t="shared" si="253"/>
        <v>#DIV/0!</v>
      </c>
      <c r="P1198" s="19">
        <f t="shared" si="251"/>
        <v>0</v>
      </c>
      <c r="R1198" s="55"/>
    </row>
    <row r="1199" spans="1:18" s="2" customFormat="1" ht="15" hidden="1" customHeight="1" x14ac:dyDescent="0.2">
      <c r="A1199" s="42"/>
      <c r="B1199" s="32"/>
      <c r="C1199" s="22" t="s">
        <v>7</v>
      </c>
      <c r="D1199" s="135">
        <f t="shared" si="267"/>
        <v>0</v>
      </c>
      <c r="E1199" s="135"/>
      <c r="F1199" s="135"/>
      <c r="G1199" s="23" t="e">
        <f t="shared" si="247"/>
        <v>#DIV/0!</v>
      </c>
      <c r="H1199" s="135"/>
      <c r="I1199" s="135">
        <f t="shared" si="266"/>
        <v>0</v>
      </c>
      <c r="J1199" s="135">
        <f t="shared" si="266"/>
        <v>0</v>
      </c>
      <c r="K1199" s="23" t="e">
        <f t="shared" si="268"/>
        <v>#DIV/0!</v>
      </c>
      <c r="L1199" s="135"/>
      <c r="M1199" s="135"/>
      <c r="N1199" s="135"/>
      <c r="O1199" s="23" t="e">
        <f t="shared" si="253"/>
        <v>#DIV/0!</v>
      </c>
      <c r="P1199" s="19">
        <f t="shared" si="251"/>
        <v>0</v>
      </c>
      <c r="R1199" s="55"/>
    </row>
    <row r="1200" spans="1:18" s="2" customFormat="1" hidden="1" x14ac:dyDescent="0.2">
      <c r="A1200" s="42"/>
      <c r="B1200" s="32"/>
      <c r="C1200" s="27" t="s">
        <v>15</v>
      </c>
      <c r="D1200" s="135">
        <f t="shared" si="267"/>
        <v>0</v>
      </c>
      <c r="E1200" s="135"/>
      <c r="F1200" s="135"/>
      <c r="G1200" s="23" t="e">
        <f t="shared" si="247"/>
        <v>#DIV/0!</v>
      </c>
      <c r="H1200" s="135"/>
      <c r="I1200" s="135">
        <f t="shared" si="266"/>
        <v>0</v>
      </c>
      <c r="J1200" s="135">
        <f t="shared" si="266"/>
        <v>0</v>
      </c>
      <c r="K1200" s="23" t="e">
        <f t="shared" si="268"/>
        <v>#DIV/0!</v>
      </c>
      <c r="L1200" s="135"/>
      <c r="M1200" s="135"/>
      <c r="N1200" s="135"/>
      <c r="O1200" s="23" t="e">
        <f t="shared" si="253"/>
        <v>#DIV/0!</v>
      </c>
      <c r="P1200" s="19">
        <f t="shared" si="251"/>
        <v>0</v>
      </c>
      <c r="R1200" s="55"/>
    </row>
    <row r="1201" spans="1:18" s="2" customFormat="1" ht="37.5" hidden="1" customHeight="1" x14ac:dyDescent="0.2">
      <c r="A1201" s="42"/>
      <c r="B1201" s="48"/>
      <c r="C1201" s="53" t="s">
        <v>150</v>
      </c>
      <c r="D1201" s="140">
        <f t="shared" si="267"/>
        <v>0</v>
      </c>
      <c r="E1201" s="140"/>
      <c r="F1201" s="140"/>
      <c r="G1201" s="50" t="e">
        <f t="shared" si="247"/>
        <v>#DIV/0!</v>
      </c>
      <c r="H1201" s="140"/>
      <c r="I1201" s="140">
        <f t="shared" si="266"/>
        <v>0</v>
      </c>
      <c r="J1201" s="140">
        <f t="shared" si="266"/>
        <v>0</v>
      </c>
      <c r="K1201" s="50" t="e">
        <f t="shared" si="268"/>
        <v>#DIV/0!</v>
      </c>
      <c r="L1201" s="140"/>
      <c r="M1201" s="140"/>
      <c r="N1201" s="140"/>
      <c r="O1201" s="50" t="e">
        <f t="shared" si="253"/>
        <v>#DIV/0!</v>
      </c>
      <c r="P1201" s="34">
        <f t="shared" si="251"/>
        <v>0</v>
      </c>
      <c r="R1201" s="5"/>
    </row>
    <row r="1202" spans="1:18" s="2" customFormat="1" ht="15.75" hidden="1" customHeight="1" x14ac:dyDescent="0.2">
      <c r="A1202" s="42"/>
      <c r="B1202" s="32">
        <v>80123</v>
      </c>
      <c r="C1202" s="41" t="s">
        <v>113</v>
      </c>
      <c r="D1202" s="135">
        <f t="shared" si="267"/>
        <v>0</v>
      </c>
      <c r="E1202" s="135">
        <f>SUM(E1203,E1212)</f>
        <v>0</v>
      </c>
      <c r="F1202" s="135">
        <f>SUM(F1203,F1212)</f>
        <v>0</v>
      </c>
      <c r="G1202" s="23" t="e">
        <f t="shared" si="247"/>
        <v>#DIV/0!</v>
      </c>
      <c r="H1202" s="135"/>
      <c r="I1202" s="135">
        <f t="shared" si="266"/>
        <v>0</v>
      </c>
      <c r="J1202" s="135">
        <f t="shared" si="266"/>
        <v>0</v>
      </c>
      <c r="K1202" s="23"/>
      <c r="L1202" s="135">
        <f>SUM(L1203,L1212)</f>
        <v>0</v>
      </c>
      <c r="M1202" s="135">
        <f>SUM(M1203,M1212)</f>
        <v>0</v>
      </c>
      <c r="N1202" s="135">
        <f>SUM(N1203,N1212)</f>
        <v>0</v>
      </c>
      <c r="O1202" s="23" t="e">
        <f t="shared" si="253"/>
        <v>#DIV/0!</v>
      </c>
      <c r="P1202" s="59">
        <f t="shared" si="251"/>
        <v>0</v>
      </c>
      <c r="R1202" s="5"/>
    </row>
    <row r="1203" spans="1:18" s="2" customFormat="1" ht="13.5" hidden="1" customHeight="1" x14ac:dyDescent="0.2">
      <c r="A1203" s="42"/>
      <c r="B1203" s="45"/>
      <c r="C1203" s="41" t="s">
        <v>110</v>
      </c>
      <c r="D1203" s="135">
        <f t="shared" si="267"/>
        <v>0</v>
      </c>
      <c r="E1203" s="135">
        <f>SUM(E1205,E1209,E1210,E1211)</f>
        <v>0</v>
      </c>
      <c r="F1203" s="135">
        <f>SUM(F1205,F1209,F1210,F1211)</f>
        <v>0</v>
      </c>
      <c r="G1203" s="23" t="e">
        <f t="shared" si="247"/>
        <v>#DIV/0!</v>
      </c>
      <c r="H1203" s="135"/>
      <c r="I1203" s="135">
        <f t="shared" si="266"/>
        <v>0</v>
      </c>
      <c r="J1203" s="135">
        <f t="shared" si="266"/>
        <v>0</v>
      </c>
      <c r="K1203" s="23"/>
      <c r="L1203" s="135">
        <f>SUM(L1205,L1209,L1210,L1211)</f>
        <v>0</v>
      </c>
      <c r="M1203" s="135">
        <f>SUM(M1205,M1209,M1210,M1211)</f>
        <v>0</v>
      </c>
      <c r="N1203" s="135">
        <f>SUM(N1205,N1209,N1210,N1211)</f>
        <v>0</v>
      </c>
      <c r="O1203" s="23" t="e">
        <f t="shared" si="253"/>
        <v>#DIV/0!</v>
      </c>
      <c r="P1203" s="19">
        <f t="shared" si="251"/>
        <v>0</v>
      </c>
      <c r="R1203" s="5"/>
    </row>
    <row r="1204" spans="1:18" s="2" customFormat="1" hidden="1" x14ac:dyDescent="0.2">
      <c r="A1204" s="42"/>
      <c r="B1204" s="45"/>
      <c r="C1204" s="27" t="s">
        <v>22</v>
      </c>
      <c r="D1204" s="135">
        <f t="shared" si="267"/>
        <v>0</v>
      </c>
      <c r="E1204" s="135"/>
      <c r="F1204" s="135"/>
      <c r="G1204" s="23"/>
      <c r="H1204" s="135"/>
      <c r="I1204" s="135">
        <f t="shared" si="266"/>
        <v>0</v>
      </c>
      <c r="J1204" s="135">
        <f t="shared" si="266"/>
        <v>0</v>
      </c>
      <c r="K1204" s="23"/>
      <c r="L1204" s="135"/>
      <c r="M1204" s="135"/>
      <c r="N1204" s="135"/>
      <c r="O1204" s="23"/>
      <c r="P1204" s="19">
        <f t="shared" si="251"/>
        <v>0</v>
      </c>
      <c r="R1204" s="5"/>
    </row>
    <row r="1205" spans="1:18" s="2" customFormat="1" ht="13.5" hidden="1" customHeight="1" x14ac:dyDescent="0.2">
      <c r="A1205" s="42"/>
      <c r="B1205" s="45"/>
      <c r="C1205" s="22" t="s">
        <v>14</v>
      </c>
      <c r="D1205" s="135">
        <f t="shared" si="267"/>
        <v>0</v>
      </c>
      <c r="E1205" s="135">
        <f>SUM(E1207:E1208)</f>
        <v>0</v>
      </c>
      <c r="F1205" s="135">
        <f>SUM(F1207:F1208)</f>
        <v>0</v>
      </c>
      <c r="G1205" s="23" t="e">
        <f t="shared" si="247"/>
        <v>#DIV/0!</v>
      </c>
      <c r="H1205" s="135"/>
      <c r="I1205" s="135">
        <f t="shared" si="266"/>
        <v>0</v>
      </c>
      <c r="J1205" s="135">
        <f t="shared" si="266"/>
        <v>0</v>
      </c>
      <c r="K1205" s="23"/>
      <c r="L1205" s="135">
        <f>SUM(L1207:L1208)</f>
        <v>0</v>
      </c>
      <c r="M1205" s="135">
        <f>SUM(M1207:M1208)</f>
        <v>0</v>
      </c>
      <c r="N1205" s="135">
        <f>SUM(N1207:N1208)</f>
        <v>0</v>
      </c>
      <c r="O1205" s="23" t="e">
        <f t="shared" si="253"/>
        <v>#DIV/0!</v>
      </c>
      <c r="P1205" s="19">
        <f t="shared" si="251"/>
        <v>0</v>
      </c>
      <c r="R1205" s="5"/>
    </row>
    <row r="1206" spans="1:18" s="2" customFormat="1" hidden="1" x14ac:dyDescent="0.2">
      <c r="A1206" s="42"/>
      <c r="B1206" s="45"/>
      <c r="C1206" s="27" t="s">
        <v>15</v>
      </c>
      <c r="D1206" s="135">
        <f t="shared" si="267"/>
        <v>0</v>
      </c>
      <c r="E1206" s="135"/>
      <c r="F1206" s="135"/>
      <c r="G1206" s="23"/>
      <c r="H1206" s="135"/>
      <c r="I1206" s="135">
        <f t="shared" si="266"/>
        <v>0</v>
      </c>
      <c r="J1206" s="135">
        <f t="shared" si="266"/>
        <v>0</v>
      </c>
      <c r="K1206" s="23"/>
      <c r="L1206" s="135"/>
      <c r="M1206" s="135"/>
      <c r="N1206" s="135"/>
      <c r="O1206" s="23"/>
      <c r="P1206" s="19">
        <f t="shared" si="251"/>
        <v>0</v>
      </c>
      <c r="R1206" s="5"/>
    </row>
    <row r="1207" spans="1:18" s="2" customFormat="1" ht="12" hidden="1" customHeight="1" x14ac:dyDescent="0.2">
      <c r="A1207" s="42"/>
      <c r="B1207" s="45"/>
      <c r="C1207" s="27" t="s">
        <v>19</v>
      </c>
      <c r="D1207" s="135">
        <f t="shared" si="267"/>
        <v>0</v>
      </c>
      <c r="E1207" s="135"/>
      <c r="F1207" s="135"/>
      <c r="G1207" s="23" t="e">
        <f t="shared" si="247"/>
        <v>#DIV/0!</v>
      </c>
      <c r="H1207" s="135"/>
      <c r="I1207" s="135">
        <f t="shared" si="266"/>
        <v>0</v>
      </c>
      <c r="J1207" s="135">
        <f t="shared" si="266"/>
        <v>0</v>
      </c>
      <c r="K1207" s="23"/>
      <c r="L1207" s="135"/>
      <c r="M1207" s="135"/>
      <c r="N1207" s="135"/>
      <c r="O1207" s="23" t="e">
        <f t="shared" si="253"/>
        <v>#DIV/0!</v>
      </c>
      <c r="P1207" s="19">
        <f t="shared" si="251"/>
        <v>0</v>
      </c>
      <c r="R1207" s="5"/>
    </row>
    <row r="1208" spans="1:18" s="2" customFormat="1" ht="12" hidden="1" customHeight="1" x14ac:dyDescent="0.2">
      <c r="A1208" s="42"/>
      <c r="B1208" s="45"/>
      <c r="C1208" s="27" t="s">
        <v>18</v>
      </c>
      <c r="D1208" s="135">
        <f t="shared" si="267"/>
        <v>0</v>
      </c>
      <c r="E1208" s="135"/>
      <c r="F1208" s="135"/>
      <c r="G1208" s="23" t="e">
        <f t="shared" ref="G1208:G1271" si="269">F1208/E1208*100</f>
        <v>#DIV/0!</v>
      </c>
      <c r="H1208" s="135"/>
      <c r="I1208" s="135">
        <f t="shared" si="266"/>
        <v>0</v>
      </c>
      <c r="J1208" s="135">
        <f t="shared" si="266"/>
        <v>0</v>
      </c>
      <c r="K1208" s="23"/>
      <c r="L1208" s="135"/>
      <c r="M1208" s="135"/>
      <c r="N1208" s="135"/>
      <c r="O1208" s="23" t="e">
        <f t="shared" si="253"/>
        <v>#DIV/0!</v>
      </c>
      <c r="P1208" s="19">
        <f t="shared" si="251"/>
        <v>0</v>
      </c>
      <c r="R1208" s="5"/>
    </row>
    <row r="1209" spans="1:18" s="2" customFormat="1" ht="15" hidden="1" customHeight="1" x14ac:dyDescent="0.2">
      <c r="A1209" s="42"/>
      <c r="B1209" s="45"/>
      <c r="C1209" s="22" t="s">
        <v>16</v>
      </c>
      <c r="D1209" s="135">
        <f t="shared" si="267"/>
        <v>0</v>
      </c>
      <c r="E1209" s="135"/>
      <c r="F1209" s="135"/>
      <c r="G1209" s="23"/>
      <c r="H1209" s="135"/>
      <c r="I1209" s="135">
        <f t="shared" si="266"/>
        <v>0</v>
      </c>
      <c r="J1209" s="135">
        <f t="shared" si="266"/>
        <v>0</v>
      </c>
      <c r="K1209" s="23"/>
      <c r="L1209" s="135"/>
      <c r="M1209" s="135"/>
      <c r="N1209" s="135"/>
      <c r="O1209" s="23"/>
      <c r="P1209" s="19">
        <f t="shared" si="251"/>
        <v>0</v>
      </c>
      <c r="R1209" s="5"/>
    </row>
    <row r="1210" spans="1:18" s="2" customFormat="1" ht="14.25" hidden="1" customHeight="1" x14ac:dyDescent="0.2">
      <c r="A1210" s="42"/>
      <c r="B1210" s="45"/>
      <c r="C1210" s="22" t="s">
        <v>17</v>
      </c>
      <c r="D1210" s="135">
        <f t="shared" si="267"/>
        <v>0</v>
      </c>
      <c r="E1210" s="135"/>
      <c r="F1210" s="135"/>
      <c r="G1210" s="23" t="e">
        <f t="shared" si="269"/>
        <v>#DIV/0!</v>
      </c>
      <c r="H1210" s="135"/>
      <c r="I1210" s="135">
        <f t="shared" si="266"/>
        <v>0</v>
      </c>
      <c r="J1210" s="135">
        <f t="shared" si="266"/>
        <v>0</v>
      </c>
      <c r="K1210" s="23"/>
      <c r="L1210" s="135"/>
      <c r="M1210" s="135"/>
      <c r="N1210" s="135"/>
      <c r="O1210" s="23" t="e">
        <f t="shared" si="253"/>
        <v>#DIV/0!</v>
      </c>
      <c r="P1210" s="34">
        <f t="shared" si="251"/>
        <v>0</v>
      </c>
      <c r="R1210" s="5"/>
    </row>
    <row r="1211" spans="1:18" s="2" customFormat="1" ht="39" hidden="1" customHeight="1" x14ac:dyDescent="0.2">
      <c r="A1211" s="42"/>
      <c r="B1211" s="45"/>
      <c r="C1211" s="24" t="s">
        <v>149</v>
      </c>
      <c r="D1211" s="135">
        <f t="shared" si="267"/>
        <v>0</v>
      </c>
      <c r="E1211" s="135"/>
      <c r="F1211" s="135"/>
      <c r="G1211" s="23" t="e">
        <f t="shared" si="269"/>
        <v>#DIV/0!</v>
      </c>
      <c r="H1211" s="135"/>
      <c r="I1211" s="135">
        <f t="shared" si="266"/>
        <v>0</v>
      </c>
      <c r="J1211" s="135">
        <f t="shared" si="266"/>
        <v>0</v>
      </c>
      <c r="K1211" s="23" t="e">
        <f t="shared" ref="K1211:K1216" si="270">J1211/I1211*100</f>
        <v>#DIV/0!</v>
      </c>
      <c r="L1211" s="135"/>
      <c r="M1211" s="135"/>
      <c r="N1211" s="135"/>
      <c r="O1211" s="23" t="e">
        <f t="shared" si="253"/>
        <v>#DIV/0!</v>
      </c>
      <c r="P1211" s="19">
        <f t="shared" si="251"/>
        <v>0</v>
      </c>
      <c r="R1211" s="5"/>
    </row>
    <row r="1212" spans="1:18" s="2" customFormat="1" ht="15" hidden="1" customHeight="1" x14ac:dyDescent="0.2">
      <c r="A1212" s="42"/>
      <c r="B1212" s="45"/>
      <c r="C1212" s="25" t="s">
        <v>111</v>
      </c>
      <c r="D1212" s="135">
        <f t="shared" si="267"/>
        <v>0</v>
      </c>
      <c r="E1212" s="135">
        <f>SUM(E1214)</f>
        <v>0</v>
      </c>
      <c r="F1212" s="135">
        <f>SUM(F1214)</f>
        <v>0</v>
      </c>
      <c r="G1212" s="23" t="e">
        <f t="shared" si="269"/>
        <v>#DIV/0!</v>
      </c>
      <c r="H1212" s="135">
        <f>SUM(H1214)</f>
        <v>0</v>
      </c>
      <c r="I1212" s="135">
        <f t="shared" si="266"/>
        <v>0</v>
      </c>
      <c r="J1212" s="135">
        <f t="shared" si="266"/>
        <v>0</v>
      </c>
      <c r="K1212" s="23" t="e">
        <f t="shared" si="270"/>
        <v>#DIV/0!</v>
      </c>
      <c r="L1212" s="135">
        <f>SUM(L1214)</f>
        <v>0</v>
      </c>
      <c r="M1212" s="135">
        <f>SUM(M1214)</f>
        <v>0</v>
      </c>
      <c r="N1212" s="135">
        <f>SUM(N1214)</f>
        <v>0</v>
      </c>
      <c r="O1212" s="23" t="e">
        <f t="shared" si="253"/>
        <v>#DIV/0!</v>
      </c>
      <c r="P1212" s="19">
        <f t="shared" si="251"/>
        <v>0</v>
      </c>
      <c r="R1212" s="5"/>
    </row>
    <row r="1213" spans="1:18" s="2" customFormat="1" hidden="1" x14ac:dyDescent="0.2">
      <c r="A1213" s="42"/>
      <c r="B1213" s="45"/>
      <c r="C1213" s="26" t="s">
        <v>22</v>
      </c>
      <c r="D1213" s="135">
        <f t="shared" si="267"/>
        <v>0</v>
      </c>
      <c r="E1213" s="135"/>
      <c r="F1213" s="135"/>
      <c r="G1213" s="23" t="e">
        <f t="shared" si="269"/>
        <v>#DIV/0!</v>
      </c>
      <c r="H1213" s="135"/>
      <c r="I1213" s="135">
        <f t="shared" si="266"/>
        <v>0</v>
      </c>
      <c r="J1213" s="135">
        <f t="shared" si="266"/>
        <v>0</v>
      </c>
      <c r="K1213" s="23" t="e">
        <f t="shared" si="270"/>
        <v>#DIV/0!</v>
      </c>
      <c r="L1213" s="135"/>
      <c r="M1213" s="135"/>
      <c r="N1213" s="135"/>
      <c r="O1213" s="23" t="e">
        <f t="shared" si="253"/>
        <v>#DIV/0!</v>
      </c>
      <c r="P1213" s="19">
        <f t="shared" ref="P1213:P1276" si="271">E1213-D1213</f>
        <v>0</v>
      </c>
      <c r="R1213" s="5"/>
    </row>
    <row r="1214" spans="1:18" s="2" customFormat="1" ht="15" hidden="1" customHeight="1" x14ac:dyDescent="0.2">
      <c r="A1214" s="42"/>
      <c r="B1214" s="45"/>
      <c r="C1214" s="22" t="s">
        <v>7</v>
      </c>
      <c r="D1214" s="135">
        <f t="shared" si="267"/>
        <v>0</v>
      </c>
      <c r="E1214" s="135"/>
      <c r="F1214" s="135"/>
      <c r="G1214" s="23" t="e">
        <f t="shared" si="269"/>
        <v>#DIV/0!</v>
      </c>
      <c r="H1214" s="135"/>
      <c r="I1214" s="135">
        <f t="shared" si="266"/>
        <v>0</v>
      </c>
      <c r="J1214" s="135">
        <f t="shared" si="266"/>
        <v>0</v>
      </c>
      <c r="K1214" s="23" t="e">
        <f t="shared" si="270"/>
        <v>#DIV/0!</v>
      </c>
      <c r="L1214" s="135"/>
      <c r="M1214" s="135"/>
      <c r="N1214" s="135"/>
      <c r="O1214" s="23" t="e">
        <f t="shared" si="253"/>
        <v>#DIV/0!</v>
      </c>
      <c r="P1214" s="19">
        <f t="shared" si="271"/>
        <v>0</v>
      </c>
      <c r="R1214" s="5"/>
    </row>
    <row r="1215" spans="1:18" s="2" customFormat="1" hidden="1" x14ac:dyDescent="0.2">
      <c r="A1215" s="42"/>
      <c r="B1215" s="45"/>
      <c r="C1215" s="27" t="s">
        <v>15</v>
      </c>
      <c r="D1215" s="135">
        <f t="shared" si="267"/>
        <v>0</v>
      </c>
      <c r="E1215" s="135"/>
      <c r="F1215" s="135"/>
      <c r="G1215" s="23" t="e">
        <f t="shared" si="269"/>
        <v>#DIV/0!</v>
      </c>
      <c r="H1215" s="135"/>
      <c r="I1215" s="135">
        <f t="shared" si="266"/>
        <v>0</v>
      </c>
      <c r="J1215" s="135">
        <f t="shared" si="266"/>
        <v>0</v>
      </c>
      <c r="K1215" s="23" t="e">
        <f t="shared" si="270"/>
        <v>#DIV/0!</v>
      </c>
      <c r="L1215" s="135"/>
      <c r="M1215" s="135"/>
      <c r="N1215" s="135"/>
      <c r="O1215" s="23" t="e">
        <f t="shared" si="253"/>
        <v>#DIV/0!</v>
      </c>
      <c r="P1215" s="19">
        <f t="shared" si="271"/>
        <v>0</v>
      </c>
      <c r="R1215" s="5"/>
    </row>
    <row r="1216" spans="1:18" s="2" customFormat="1" ht="37.5" hidden="1" customHeight="1" x14ac:dyDescent="0.2">
      <c r="A1216" s="42"/>
      <c r="B1216" s="112"/>
      <c r="C1216" s="53" t="s">
        <v>150</v>
      </c>
      <c r="D1216" s="140">
        <f t="shared" si="267"/>
        <v>0</v>
      </c>
      <c r="E1216" s="140"/>
      <c r="F1216" s="140"/>
      <c r="G1216" s="50" t="e">
        <f t="shared" si="269"/>
        <v>#DIV/0!</v>
      </c>
      <c r="H1216" s="140"/>
      <c r="I1216" s="140">
        <f t="shared" si="266"/>
        <v>0</v>
      </c>
      <c r="J1216" s="140">
        <f t="shared" si="266"/>
        <v>0</v>
      </c>
      <c r="K1216" s="50" t="e">
        <f t="shared" si="270"/>
        <v>#DIV/0!</v>
      </c>
      <c r="L1216" s="140"/>
      <c r="M1216" s="140"/>
      <c r="N1216" s="140"/>
      <c r="O1216" s="50" t="e">
        <f t="shared" si="253"/>
        <v>#DIV/0!</v>
      </c>
      <c r="P1216" s="34">
        <f t="shared" si="271"/>
        <v>0</v>
      </c>
      <c r="R1216" s="5"/>
    </row>
    <row r="1217" spans="1:18" s="2" customFormat="1" ht="13.5" hidden="1" customHeight="1" x14ac:dyDescent="0.2">
      <c r="A1217" s="42"/>
      <c r="B1217" s="32">
        <v>80124</v>
      </c>
      <c r="C1217" s="41" t="s">
        <v>127</v>
      </c>
      <c r="D1217" s="135">
        <f t="shared" si="267"/>
        <v>0</v>
      </c>
      <c r="E1217" s="135">
        <f>SUM(E1218,E1227)</f>
        <v>0</v>
      </c>
      <c r="F1217" s="135">
        <f>SUM(F1218,F1227)</f>
        <v>0</v>
      </c>
      <c r="G1217" s="23" t="e">
        <f t="shared" si="269"/>
        <v>#DIV/0!</v>
      </c>
      <c r="H1217" s="135"/>
      <c r="I1217" s="135">
        <f t="shared" si="266"/>
        <v>0</v>
      </c>
      <c r="J1217" s="135">
        <f t="shared" si="266"/>
        <v>0</v>
      </c>
      <c r="K1217" s="23"/>
      <c r="L1217" s="135">
        <f>SUM(L1218,L1227)</f>
        <v>0</v>
      </c>
      <c r="M1217" s="135">
        <f>SUM(M1218,M1227)</f>
        <v>0</v>
      </c>
      <c r="N1217" s="135">
        <f>SUM(N1218,N1227)</f>
        <v>0</v>
      </c>
      <c r="O1217" s="23" t="e">
        <f t="shared" si="253"/>
        <v>#DIV/0!</v>
      </c>
      <c r="P1217" s="59">
        <f t="shared" si="271"/>
        <v>0</v>
      </c>
      <c r="R1217" s="5"/>
    </row>
    <row r="1218" spans="1:18" s="2" customFormat="1" ht="15" hidden="1" customHeight="1" x14ac:dyDescent="0.2">
      <c r="A1218" s="42"/>
      <c r="B1218" s="45"/>
      <c r="C1218" s="41" t="s">
        <v>110</v>
      </c>
      <c r="D1218" s="135">
        <f t="shared" si="267"/>
        <v>0</v>
      </c>
      <c r="E1218" s="135">
        <f>SUM(E1220,E1224,E1225,E1226)</f>
        <v>0</v>
      </c>
      <c r="F1218" s="135">
        <f>SUM(F1220,F1224,F1225,F1226)</f>
        <v>0</v>
      </c>
      <c r="G1218" s="23" t="e">
        <f t="shared" si="269"/>
        <v>#DIV/0!</v>
      </c>
      <c r="H1218" s="135"/>
      <c r="I1218" s="135">
        <f t="shared" si="266"/>
        <v>0</v>
      </c>
      <c r="J1218" s="135">
        <f t="shared" si="266"/>
        <v>0</v>
      </c>
      <c r="K1218" s="23"/>
      <c r="L1218" s="135">
        <f>SUM(L1220,L1224,L1225,L1226)</f>
        <v>0</v>
      </c>
      <c r="M1218" s="135">
        <f>SUM(M1220,M1224,M1225,M1226)</f>
        <v>0</v>
      </c>
      <c r="N1218" s="135">
        <f>SUM(N1220,N1224,N1225,N1226)</f>
        <v>0</v>
      </c>
      <c r="O1218" s="23" t="e">
        <f t="shared" si="253"/>
        <v>#DIV/0!</v>
      </c>
      <c r="P1218" s="19">
        <f t="shared" si="271"/>
        <v>0</v>
      </c>
      <c r="R1218" s="5"/>
    </row>
    <row r="1219" spans="1:18" s="2" customFormat="1" hidden="1" x14ac:dyDescent="0.2">
      <c r="A1219" s="42"/>
      <c r="B1219" s="45"/>
      <c r="C1219" s="27" t="s">
        <v>22</v>
      </c>
      <c r="D1219" s="135">
        <f t="shared" si="267"/>
        <v>0</v>
      </c>
      <c r="E1219" s="135"/>
      <c r="F1219" s="135"/>
      <c r="G1219" s="23"/>
      <c r="H1219" s="135"/>
      <c r="I1219" s="135">
        <f t="shared" si="266"/>
        <v>0</v>
      </c>
      <c r="J1219" s="135">
        <f t="shared" si="266"/>
        <v>0</v>
      </c>
      <c r="K1219" s="23"/>
      <c r="L1219" s="135"/>
      <c r="M1219" s="135"/>
      <c r="N1219" s="135"/>
      <c r="O1219" s="23"/>
      <c r="P1219" s="19">
        <f t="shared" si="271"/>
        <v>0</v>
      </c>
      <c r="R1219" s="5"/>
    </row>
    <row r="1220" spans="1:18" s="2" customFormat="1" ht="12" hidden="1" customHeight="1" x14ac:dyDescent="0.2">
      <c r="A1220" s="42"/>
      <c r="B1220" s="45"/>
      <c r="C1220" s="22" t="s">
        <v>14</v>
      </c>
      <c r="D1220" s="135">
        <f t="shared" si="267"/>
        <v>0</v>
      </c>
      <c r="E1220" s="135">
        <f>SUM(E1222:E1223)</f>
        <v>0</v>
      </c>
      <c r="F1220" s="135">
        <f>SUM(F1222:F1223)</f>
        <v>0</v>
      </c>
      <c r="G1220" s="23" t="e">
        <f t="shared" si="269"/>
        <v>#DIV/0!</v>
      </c>
      <c r="H1220" s="135">
        <f>SUM(H1222:H1223)</f>
        <v>0</v>
      </c>
      <c r="I1220" s="135">
        <f t="shared" si="266"/>
        <v>0</v>
      </c>
      <c r="J1220" s="135">
        <f t="shared" si="266"/>
        <v>0</v>
      </c>
      <c r="K1220" s="23"/>
      <c r="L1220" s="135">
        <f>SUM(L1222:L1223)</f>
        <v>0</v>
      </c>
      <c r="M1220" s="135">
        <f>SUM(M1222:M1223)</f>
        <v>0</v>
      </c>
      <c r="N1220" s="135">
        <f>SUM(N1222:N1223)</f>
        <v>0</v>
      </c>
      <c r="O1220" s="23" t="e">
        <f t="shared" si="253"/>
        <v>#DIV/0!</v>
      </c>
      <c r="P1220" s="19">
        <f t="shared" si="271"/>
        <v>0</v>
      </c>
      <c r="R1220" s="5"/>
    </row>
    <row r="1221" spans="1:18" s="2" customFormat="1" hidden="1" x14ac:dyDescent="0.2">
      <c r="A1221" s="42"/>
      <c r="B1221" s="45"/>
      <c r="C1221" s="27" t="s">
        <v>15</v>
      </c>
      <c r="D1221" s="135">
        <f t="shared" si="267"/>
        <v>0</v>
      </c>
      <c r="E1221" s="135"/>
      <c r="F1221" s="135"/>
      <c r="G1221" s="23" t="e">
        <f t="shared" si="269"/>
        <v>#DIV/0!</v>
      </c>
      <c r="H1221" s="135"/>
      <c r="I1221" s="135">
        <f t="shared" si="266"/>
        <v>0</v>
      </c>
      <c r="J1221" s="135">
        <f t="shared" si="266"/>
        <v>0</v>
      </c>
      <c r="K1221" s="23"/>
      <c r="L1221" s="135"/>
      <c r="M1221" s="135"/>
      <c r="N1221" s="135"/>
      <c r="O1221" s="23" t="e">
        <f t="shared" si="253"/>
        <v>#DIV/0!</v>
      </c>
      <c r="P1221" s="19">
        <f t="shared" si="271"/>
        <v>0</v>
      </c>
      <c r="R1221" s="5"/>
    </row>
    <row r="1222" spans="1:18" s="2" customFormat="1" ht="15" hidden="1" customHeight="1" x14ac:dyDescent="0.2">
      <c r="A1222" s="42"/>
      <c r="B1222" s="45"/>
      <c r="C1222" s="27" t="s">
        <v>19</v>
      </c>
      <c r="D1222" s="135">
        <f t="shared" si="267"/>
        <v>0</v>
      </c>
      <c r="E1222" s="135"/>
      <c r="F1222" s="135"/>
      <c r="G1222" s="23" t="e">
        <f t="shared" si="269"/>
        <v>#DIV/0!</v>
      </c>
      <c r="H1222" s="135"/>
      <c r="I1222" s="135">
        <f t="shared" si="266"/>
        <v>0</v>
      </c>
      <c r="J1222" s="135">
        <f t="shared" si="266"/>
        <v>0</v>
      </c>
      <c r="K1222" s="23"/>
      <c r="L1222" s="135"/>
      <c r="M1222" s="135"/>
      <c r="N1222" s="135"/>
      <c r="O1222" s="23" t="e">
        <f t="shared" si="253"/>
        <v>#DIV/0!</v>
      </c>
      <c r="P1222" s="19">
        <f t="shared" si="271"/>
        <v>0</v>
      </c>
      <c r="R1222" s="5"/>
    </row>
    <row r="1223" spans="1:18" s="2" customFormat="1" ht="15" hidden="1" customHeight="1" x14ac:dyDescent="0.2">
      <c r="A1223" s="42"/>
      <c r="B1223" s="45"/>
      <c r="C1223" s="27" t="s">
        <v>18</v>
      </c>
      <c r="D1223" s="135">
        <f t="shared" si="267"/>
        <v>0</v>
      </c>
      <c r="E1223" s="135"/>
      <c r="F1223" s="135"/>
      <c r="G1223" s="23" t="e">
        <f t="shared" si="269"/>
        <v>#DIV/0!</v>
      </c>
      <c r="H1223" s="135"/>
      <c r="I1223" s="135">
        <f t="shared" si="266"/>
        <v>0</v>
      </c>
      <c r="J1223" s="135">
        <f t="shared" si="266"/>
        <v>0</v>
      </c>
      <c r="K1223" s="23"/>
      <c r="L1223" s="135"/>
      <c r="M1223" s="135"/>
      <c r="N1223" s="135"/>
      <c r="O1223" s="23" t="e">
        <f t="shared" si="253"/>
        <v>#DIV/0!</v>
      </c>
      <c r="P1223" s="19">
        <f t="shared" si="271"/>
        <v>0</v>
      </c>
      <c r="R1223" s="5"/>
    </row>
    <row r="1224" spans="1:18" s="2" customFormat="1" ht="13.5" hidden="1" customHeight="1" x14ac:dyDescent="0.2">
      <c r="A1224" s="42"/>
      <c r="B1224" s="112"/>
      <c r="C1224" s="49" t="s">
        <v>16</v>
      </c>
      <c r="D1224" s="140">
        <f t="shared" si="267"/>
        <v>0</v>
      </c>
      <c r="E1224" s="140"/>
      <c r="F1224" s="140"/>
      <c r="G1224" s="50" t="e">
        <f t="shared" si="269"/>
        <v>#DIV/0!</v>
      </c>
      <c r="H1224" s="140"/>
      <c r="I1224" s="140">
        <f t="shared" si="266"/>
        <v>0</v>
      </c>
      <c r="J1224" s="140">
        <f t="shared" si="266"/>
        <v>0</v>
      </c>
      <c r="K1224" s="50"/>
      <c r="L1224" s="140"/>
      <c r="M1224" s="140"/>
      <c r="N1224" s="140"/>
      <c r="O1224" s="50" t="e">
        <f t="shared" si="253"/>
        <v>#DIV/0!</v>
      </c>
      <c r="P1224" s="34">
        <f t="shared" si="271"/>
        <v>0</v>
      </c>
      <c r="R1224" s="5"/>
    </row>
    <row r="1225" spans="1:18" s="2" customFormat="1" ht="15" hidden="1" customHeight="1" x14ac:dyDescent="0.2">
      <c r="A1225" s="42"/>
      <c r="B1225" s="45"/>
      <c r="C1225" s="22" t="s">
        <v>17</v>
      </c>
      <c r="D1225" s="135">
        <f t="shared" si="267"/>
        <v>0</v>
      </c>
      <c r="E1225" s="135"/>
      <c r="F1225" s="135"/>
      <c r="G1225" s="23" t="e">
        <f t="shared" si="269"/>
        <v>#DIV/0!</v>
      </c>
      <c r="H1225" s="135"/>
      <c r="I1225" s="135">
        <f t="shared" si="266"/>
        <v>0</v>
      </c>
      <c r="J1225" s="135">
        <f t="shared" si="266"/>
        <v>0</v>
      </c>
      <c r="K1225" s="23" t="e">
        <f t="shared" ref="K1225:K1231" si="272">J1225/I1225*100</f>
        <v>#DIV/0!</v>
      </c>
      <c r="L1225" s="135"/>
      <c r="M1225" s="135"/>
      <c r="N1225" s="135"/>
      <c r="O1225" s="23" t="e">
        <f t="shared" si="253"/>
        <v>#DIV/0!</v>
      </c>
      <c r="P1225" s="19">
        <f t="shared" si="271"/>
        <v>0</v>
      </c>
      <c r="R1225" s="5"/>
    </row>
    <row r="1226" spans="1:18" s="2" customFormat="1" ht="39" hidden="1" customHeight="1" x14ac:dyDescent="0.2">
      <c r="A1226" s="42"/>
      <c r="B1226" s="45"/>
      <c r="C1226" s="24" t="s">
        <v>149</v>
      </c>
      <c r="D1226" s="135">
        <f t="shared" si="267"/>
        <v>0</v>
      </c>
      <c r="E1226" s="135"/>
      <c r="F1226" s="135"/>
      <c r="G1226" s="23" t="e">
        <f t="shared" si="269"/>
        <v>#DIV/0!</v>
      </c>
      <c r="H1226" s="135"/>
      <c r="I1226" s="135">
        <f t="shared" si="266"/>
        <v>0</v>
      </c>
      <c r="J1226" s="135">
        <f t="shared" si="266"/>
        <v>0</v>
      </c>
      <c r="K1226" s="23" t="e">
        <f t="shared" si="272"/>
        <v>#DIV/0!</v>
      </c>
      <c r="L1226" s="135"/>
      <c r="M1226" s="135"/>
      <c r="N1226" s="135"/>
      <c r="O1226" s="23" t="e">
        <f t="shared" ref="O1226:O1289" si="273">N1226/M1226*100</f>
        <v>#DIV/0!</v>
      </c>
      <c r="P1226" s="19">
        <f t="shared" si="271"/>
        <v>0</v>
      </c>
      <c r="R1226" s="5"/>
    </row>
    <row r="1227" spans="1:18" s="2" customFormat="1" ht="15" hidden="1" customHeight="1" x14ac:dyDescent="0.2">
      <c r="A1227" s="42"/>
      <c r="B1227" s="45"/>
      <c r="C1227" s="25" t="s">
        <v>111</v>
      </c>
      <c r="D1227" s="135">
        <f t="shared" si="267"/>
        <v>0</v>
      </c>
      <c r="E1227" s="135">
        <f>SUM(E1229)</f>
        <v>0</v>
      </c>
      <c r="F1227" s="135">
        <f>SUM(F1229)</f>
        <v>0</v>
      </c>
      <c r="G1227" s="23" t="e">
        <f t="shared" si="269"/>
        <v>#DIV/0!</v>
      </c>
      <c r="H1227" s="135">
        <f>SUM(H1229)</f>
        <v>0</v>
      </c>
      <c r="I1227" s="135">
        <f t="shared" si="266"/>
        <v>0</v>
      </c>
      <c r="J1227" s="135">
        <f t="shared" si="266"/>
        <v>0</v>
      </c>
      <c r="K1227" s="23" t="e">
        <f t="shared" si="272"/>
        <v>#DIV/0!</v>
      </c>
      <c r="L1227" s="135">
        <f>SUM(L1229)</f>
        <v>0</v>
      </c>
      <c r="M1227" s="135">
        <f>SUM(M1229)</f>
        <v>0</v>
      </c>
      <c r="N1227" s="135">
        <f>SUM(N1229)</f>
        <v>0</v>
      </c>
      <c r="O1227" s="23" t="e">
        <f t="shared" si="273"/>
        <v>#DIV/0!</v>
      </c>
      <c r="P1227" s="19">
        <f t="shared" si="271"/>
        <v>0</v>
      </c>
      <c r="R1227" s="5"/>
    </row>
    <row r="1228" spans="1:18" s="2" customFormat="1" hidden="1" x14ac:dyDescent="0.2">
      <c r="A1228" s="42"/>
      <c r="B1228" s="45"/>
      <c r="C1228" s="26" t="s">
        <v>22</v>
      </c>
      <c r="D1228" s="135">
        <f t="shared" si="267"/>
        <v>0</v>
      </c>
      <c r="E1228" s="135"/>
      <c r="F1228" s="135"/>
      <c r="G1228" s="23" t="e">
        <f t="shared" si="269"/>
        <v>#DIV/0!</v>
      </c>
      <c r="H1228" s="135"/>
      <c r="I1228" s="135">
        <f t="shared" si="266"/>
        <v>0</v>
      </c>
      <c r="J1228" s="135">
        <f t="shared" si="266"/>
        <v>0</v>
      </c>
      <c r="K1228" s="23" t="e">
        <f t="shared" si="272"/>
        <v>#DIV/0!</v>
      </c>
      <c r="L1228" s="135"/>
      <c r="M1228" s="135"/>
      <c r="N1228" s="135"/>
      <c r="O1228" s="23" t="e">
        <f t="shared" si="273"/>
        <v>#DIV/0!</v>
      </c>
      <c r="P1228" s="19">
        <f t="shared" si="271"/>
        <v>0</v>
      </c>
      <c r="R1228" s="5"/>
    </row>
    <row r="1229" spans="1:18" s="2" customFormat="1" ht="15" hidden="1" customHeight="1" x14ac:dyDescent="0.2">
      <c r="A1229" s="42"/>
      <c r="B1229" s="45"/>
      <c r="C1229" s="22" t="s">
        <v>7</v>
      </c>
      <c r="D1229" s="135">
        <f t="shared" si="267"/>
        <v>0</v>
      </c>
      <c r="E1229" s="135"/>
      <c r="F1229" s="135"/>
      <c r="G1229" s="23" t="e">
        <f t="shared" si="269"/>
        <v>#DIV/0!</v>
      </c>
      <c r="H1229" s="135"/>
      <c r="I1229" s="135">
        <f t="shared" si="266"/>
        <v>0</v>
      </c>
      <c r="J1229" s="135">
        <f t="shared" si="266"/>
        <v>0</v>
      </c>
      <c r="K1229" s="23" t="e">
        <f t="shared" si="272"/>
        <v>#DIV/0!</v>
      </c>
      <c r="L1229" s="135"/>
      <c r="M1229" s="135"/>
      <c r="N1229" s="135"/>
      <c r="O1229" s="23" t="e">
        <f t="shared" si="273"/>
        <v>#DIV/0!</v>
      </c>
      <c r="P1229" s="19">
        <f t="shared" si="271"/>
        <v>0</v>
      </c>
      <c r="R1229" s="5"/>
    </row>
    <row r="1230" spans="1:18" s="2" customFormat="1" hidden="1" x14ac:dyDescent="0.2">
      <c r="A1230" s="42"/>
      <c r="B1230" s="45"/>
      <c r="C1230" s="27" t="s">
        <v>15</v>
      </c>
      <c r="D1230" s="135">
        <f t="shared" si="267"/>
        <v>0</v>
      </c>
      <c r="E1230" s="135"/>
      <c r="F1230" s="135"/>
      <c r="G1230" s="23" t="e">
        <f t="shared" si="269"/>
        <v>#DIV/0!</v>
      </c>
      <c r="H1230" s="135"/>
      <c r="I1230" s="135">
        <f t="shared" si="266"/>
        <v>0</v>
      </c>
      <c r="J1230" s="135">
        <f t="shared" si="266"/>
        <v>0</v>
      </c>
      <c r="K1230" s="23" t="e">
        <f t="shared" si="272"/>
        <v>#DIV/0!</v>
      </c>
      <c r="L1230" s="135"/>
      <c r="M1230" s="135"/>
      <c r="N1230" s="135"/>
      <c r="O1230" s="23" t="e">
        <f t="shared" si="273"/>
        <v>#DIV/0!</v>
      </c>
      <c r="P1230" s="19">
        <f t="shared" si="271"/>
        <v>0</v>
      </c>
      <c r="R1230" s="5"/>
    </row>
    <row r="1231" spans="1:18" s="2" customFormat="1" ht="39" hidden="1" customHeight="1" x14ac:dyDescent="0.2">
      <c r="A1231" s="42"/>
      <c r="B1231" s="112"/>
      <c r="C1231" s="53" t="s">
        <v>150</v>
      </c>
      <c r="D1231" s="140">
        <f t="shared" si="267"/>
        <v>0</v>
      </c>
      <c r="E1231" s="140"/>
      <c r="F1231" s="140"/>
      <c r="G1231" s="50" t="e">
        <f t="shared" si="269"/>
        <v>#DIV/0!</v>
      </c>
      <c r="H1231" s="140"/>
      <c r="I1231" s="140">
        <f t="shared" si="266"/>
        <v>0</v>
      </c>
      <c r="J1231" s="140">
        <f t="shared" si="266"/>
        <v>0</v>
      </c>
      <c r="K1231" s="50" t="e">
        <f t="shared" si="272"/>
        <v>#DIV/0!</v>
      </c>
      <c r="L1231" s="140"/>
      <c r="M1231" s="140"/>
      <c r="N1231" s="140"/>
      <c r="O1231" s="50" t="e">
        <f t="shared" si="273"/>
        <v>#DIV/0!</v>
      </c>
      <c r="P1231" s="19">
        <f t="shared" si="271"/>
        <v>0</v>
      </c>
      <c r="R1231" s="5"/>
    </row>
    <row r="1232" spans="1:18" s="2" customFormat="1" ht="14.25" hidden="1" customHeight="1" x14ac:dyDescent="0.2">
      <c r="A1232" s="42"/>
      <c r="B1232" s="32">
        <v>80130</v>
      </c>
      <c r="C1232" s="25" t="s">
        <v>103</v>
      </c>
      <c r="D1232" s="135">
        <f t="shared" si="267"/>
        <v>0</v>
      </c>
      <c r="E1232" s="135">
        <f>SUM(E1233,E1242)</f>
        <v>0</v>
      </c>
      <c r="F1232" s="135">
        <f>SUM(F1233,F1242)</f>
        <v>0</v>
      </c>
      <c r="G1232" s="23" t="e">
        <f t="shared" si="269"/>
        <v>#DIV/0!</v>
      </c>
      <c r="H1232" s="135"/>
      <c r="I1232" s="135">
        <f t="shared" si="266"/>
        <v>0</v>
      </c>
      <c r="J1232" s="135">
        <f t="shared" si="266"/>
        <v>0</v>
      </c>
      <c r="K1232" s="23"/>
      <c r="L1232" s="135">
        <f>SUM(L1233,L1242)</f>
        <v>0</v>
      </c>
      <c r="M1232" s="135">
        <f>SUM(M1233,M1242)</f>
        <v>0</v>
      </c>
      <c r="N1232" s="135">
        <f>SUM(N1233,N1242)</f>
        <v>0</v>
      </c>
      <c r="O1232" s="23" t="e">
        <f t="shared" si="273"/>
        <v>#DIV/0!</v>
      </c>
      <c r="P1232" s="59">
        <f t="shared" si="271"/>
        <v>0</v>
      </c>
      <c r="R1232" s="5"/>
    </row>
    <row r="1233" spans="1:18" s="2" customFormat="1" ht="13.5" hidden="1" customHeight="1" x14ac:dyDescent="0.2">
      <c r="A1233" s="42"/>
      <c r="B1233" s="205"/>
      <c r="C1233" s="41" t="s">
        <v>110</v>
      </c>
      <c r="D1233" s="135">
        <f t="shared" si="267"/>
        <v>0</v>
      </c>
      <c r="E1233" s="135">
        <f>SUM(E1235,E1239,E1240,E1241)</f>
        <v>0</v>
      </c>
      <c r="F1233" s="135">
        <f>SUM(F1235,F1239,F1240,F1241)</f>
        <v>0</v>
      </c>
      <c r="G1233" s="23" t="e">
        <f t="shared" si="269"/>
        <v>#DIV/0!</v>
      </c>
      <c r="H1233" s="135"/>
      <c r="I1233" s="135">
        <f t="shared" si="266"/>
        <v>0</v>
      </c>
      <c r="J1233" s="135">
        <f t="shared" si="266"/>
        <v>0</v>
      </c>
      <c r="K1233" s="23"/>
      <c r="L1233" s="135">
        <f>SUM(L1235,L1239,L1240,L1241)</f>
        <v>0</v>
      </c>
      <c r="M1233" s="135">
        <f>SUM(M1235,M1239,M1240,M1241)</f>
        <v>0</v>
      </c>
      <c r="N1233" s="135">
        <f>SUM(N1235,N1239,N1240,N1241)</f>
        <v>0</v>
      </c>
      <c r="O1233" s="23" t="e">
        <f t="shared" si="273"/>
        <v>#DIV/0!</v>
      </c>
      <c r="P1233" s="19">
        <f t="shared" si="271"/>
        <v>0</v>
      </c>
      <c r="R1233" s="5"/>
    </row>
    <row r="1234" spans="1:18" s="2" customFormat="1" hidden="1" x14ac:dyDescent="0.2">
      <c r="A1234" s="42"/>
      <c r="B1234" s="45"/>
      <c r="C1234" s="27" t="s">
        <v>22</v>
      </c>
      <c r="D1234" s="135"/>
      <c r="E1234" s="135"/>
      <c r="F1234" s="135"/>
      <c r="G1234" s="23"/>
      <c r="H1234" s="135"/>
      <c r="I1234" s="135">
        <f t="shared" si="266"/>
        <v>0</v>
      </c>
      <c r="J1234" s="135">
        <f t="shared" si="266"/>
        <v>0</v>
      </c>
      <c r="K1234" s="23"/>
      <c r="L1234" s="135"/>
      <c r="M1234" s="135"/>
      <c r="N1234" s="135"/>
      <c r="O1234" s="23"/>
      <c r="P1234" s="19">
        <f t="shared" si="271"/>
        <v>0</v>
      </c>
      <c r="R1234" s="5"/>
    </row>
    <row r="1235" spans="1:18" s="2" customFormat="1" ht="12.75" hidden="1" customHeight="1" x14ac:dyDescent="0.2">
      <c r="A1235" s="42"/>
      <c r="B1235" s="45"/>
      <c r="C1235" s="22" t="s">
        <v>14</v>
      </c>
      <c r="D1235" s="135">
        <f t="shared" si="267"/>
        <v>0</v>
      </c>
      <c r="E1235" s="135">
        <f>SUM(E1237:E1238)</f>
        <v>0</v>
      </c>
      <c r="F1235" s="135">
        <f>SUM(F1237:F1238)</f>
        <v>0</v>
      </c>
      <c r="G1235" s="23" t="e">
        <f t="shared" si="269"/>
        <v>#DIV/0!</v>
      </c>
      <c r="H1235" s="135"/>
      <c r="I1235" s="135">
        <f t="shared" si="266"/>
        <v>0</v>
      </c>
      <c r="J1235" s="135">
        <f t="shared" si="266"/>
        <v>0</v>
      </c>
      <c r="K1235" s="23"/>
      <c r="L1235" s="135">
        <f>SUM(L1237:L1238)</f>
        <v>0</v>
      </c>
      <c r="M1235" s="135">
        <f>SUM(M1237:M1238)</f>
        <v>0</v>
      </c>
      <c r="N1235" s="135">
        <f>SUM(N1237:N1238)</f>
        <v>0</v>
      </c>
      <c r="O1235" s="23" t="e">
        <f t="shared" si="273"/>
        <v>#DIV/0!</v>
      </c>
      <c r="P1235" s="19">
        <f t="shared" si="271"/>
        <v>0</v>
      </c>
      <c r="R1235" s="5"/>
    </row>
    <row r="1236" spans="1:18" s="2" customFormat="1" hidden="1" x14ac:dyDescent="0.2">
      <c r="A1236" s="42"/>
      <c r="B1236" s="45"/>
      <c r="C1236" s="27" t="s">
        <v>15</v>
      </c>
      <c r="D1236" s="135"/>
      <c r="E1236" s="135"/>
      <c r="F1236" s="135"/>
      <c r="G1236" s="23"/>
      <c r="H1236" s="135"/>
      <c r="I1236" s="135">
        <f t="shared" si="266"/>
        <v>0</v>
      </c>
      <c r="J1236" s="135">
        <f t="shared" si="266"/>
        <v>0</v>
      </c>
      <c r="K1236" s="23"/>
      <c r="L1236" s="135"/>
      <c r="M1236" s="135"/>
      <c r="N1236" s="135"/>
      <c r="O1236" s="23"/>
      <c r="P1236" s="19">
        <f t="shared" si="271"/>
        <v>0</v>
      </c>
      <c r="R1236" s="5"/>
    </row>
    <row r="1237" spans="1:18" s="2" customFormat="1" ht="12.75" hidden="1" customHeight="1" x14ac:dyDescent="0.2">
      <c r="A1237" s="42"/>
      <c r="B1237" s="45"/>
      <c r="C1237" s="27" t="s">
        <v>19</v>
      </c>
      <c r="D1237" s="135">
        <f t="shared" si="267"/>
        <v>0</v>
      </c>
      <c r="E1237" s="135"/>
      <c r="F1237" s="135"/>
      <c r="G1237" s="23" t="e">
        <f t="shared" si="269"/>
        <v>#DIV/0!</v>
      </c>
      <c r="H1237" s="135"/>
      <c r="I1237" s="135">
        <f t="shared" si="266"/>
        <v>0</v>
      </c>
      <c r="J1237" s="135">
        <f t="shared" si="266"/>
        <v>0</v>
      </c>
      <c r="K1237" s="23"/>
      <c r="L1237" s="135"/>
      <c r="M1237" s="135"/>
      <c r="N1237" s="135"/>
      <c r="O1237" s="23" t="e">
        <f t="shared" si="273"/>
        <v>#DIV/0!</v>
      </c>
      <c r="P1237" s="19">
        <f t="shared" si="271"/>
        <v>0</v>
      </c>
      <c r="R1237" s="5"/>
    </row>
    <row r="1238" spans="1:18" s="2" customFormat="1" ht="11.25" hidden="1" customHeight="1" x14ac:dyDescent="0.2">
      <c r="A1238" s="42"/>
      <c r="B1238" s="45"/>
      <c r="C1238" s="27" t="s">
        <v>18</v>
      </c>
      <c r="D1238" s="135">
        <f t="shared" si="267"/>
        <v>0</v>
      </c>
      <c r="E1238" s="135"/>
      <c r="F1238" s="135"/>
      <c r="G1238" s="23" t="e">
        <f t="shared" si="269"/>
        <v>#DIV/0!</v>
      </c>
      <c r="H1238" s="135"/>
      <c r="I1238" s="135">
        <f t="shared" si="266"/>
        <v>0</v>
      </c>
      <c r="J1238" s="135">
        <f t="shared" si="266"/>
        <v>0</v>
      </c>
      <c r="K1238" s="23"/>
      <c r="L1238" s="135"/>
      <c r="M1238" s="135"/>
      <c r="N1238" s="135"/>
      <c r="O1238" s="23" t="e">
        <f t="shared" si="273"/>
        <v>#DIV/0!</v>
      </c>
      <c r="P1238" s="19">
        <f t="shared" si="271"/>
        <v>0</v>
      </c>
      <c r="R1238" s="5"/>
    </row>
    <row r="1239" spans="1:18" s="2" customFormat="1" ht="12.75" hidden="1" customHeight="1" x14ac:dyDescent="0.2">
      <c r="A1239" s="42"/>
      <c r="B1239" s="45"/>
      <c r="C1239" s="22" t="s">
        <v>16</v>
      </c>
      <c r="D1239" s="135">
        <f t="shared" si="267"/>
        <v>0</v>
      </c>
      <c r="E1239" s="135"/>
      <c r="F1239" s="135"/>
      <c r="G1239" s="23" t="e">
        <f t="shared" si="269"/>
        <v>#DIV/0!</v>
      </c>
      <c r="H1239" s="135"/>
      <c r="I1239" s="135">
        <f t="shared" si="266"/>
        <v>0</v>
      </c>
      <c r="J1239" s="135">
        <f t="shared" si="266"/>
        <v>0</v>
      </c>
      <c r="K1239" s="23"/>
      <c r="L1239" s="135"/>
      <c r="M1239" s="135"/>
      <c r="N1239" s="135"/>
      <c r="O1239" s="23" t="e">
        <f t="shared" si="273"/>
        <v>#DIV/0!</v>
      </c>
      <c r="P1239" s="19">
        <f t="shared" si="271"/>
        <v>0</v>
      </c>
      <c r="R1239" s="5"/>
    </row>
    <row r="1240" spans="1:18" s="2" customFormat="1" ht="12.75" hidden="1" customHeight="1" x14ac:dyDescent="0.2">
      <c r="A1240" s="125"/>
      <c r="B1240" s="112"/>
      <c r="C1240" s="49" t="s">
        <v>17</v>
      </c>
      <c r="D1240" s="140">
        <f t="shared" si="267"/>
        <v>0</v>
      </c>
      <c r="E1240" s="140"/>
      <c r="F1240" s="140"/>
      <c r="G1240" s="50" t="e">
        <f t="shared" si="269"/>
        <v>#DIV/0!</v>
      </c>
      <c r="H1240" s="140"/>
      <c r="I1240" s="140">
        <f t="shared" si="266"/>
        <v>0</v>
      </c>
      <c r="J1240" s="140">
        <f t="shared" si="266"/>
        <v>0</v>
      </c>
      <c r="K1240" s="50"/>
      <c r="L1240" s="140"/>
      <c r="M1240" s="140"/>
      <c r="N1240" s="140"/>
      <c r="O1240" s="50" t="e">
        <f t="shared" si="273"/>
        <v>#DIV/0!</v>
      </c>
      <c r="P1240" s="19">
        <f t="shared" si="271"/>
        <v>0</v>
      </c>
      <c r="R1240" s="5"/>
    </row>
    <row r="1241" spans="1:18" s="2" customFormat="1" ht="38.25" hidden="1" customHeight="1" x14ac:dyDescent="0.2">
      <c r="A1241" s="42"/>
      <c r="B1241" s="45"/>
      <c r="C1241" s="24" t="s">
        <v>149</v>
      </c>
      <c r="D1241" s="135">
        <f t="shared" si="267"/>
        <v>0</v>
      </c>
      <c r="E1241" s="135"/>
      <c r="F1241" s="135"/>
      <c r="G1241" s="23" t="e">
        <f t="shared" si="269"/>
        <v>#DIV/0!</v>
      </c>
      <c r="H1241" s="135"/>
      <c r="I1241" s="135">
        <f t="shared" si="266"/>
        <v>0</v>
      </c>
      <c r="J1241" s="135">
        <f t="shared" si="266"/>
        <v>0</v>
      </c>
      <c r="K1241" s="23"/>
      <c r="L1241" s="135"/>
      <c r="M1241" s="135"/>
      <c r="N1241" s="135"/>
      <c r="O1241" s="23" t="e">
        <f t="shared" si="273"/>
        <v>#DIV/0!</v>
      </c>
      <c r="P1241" s="19">
        <f t="shared" si="271"/>
        <v>0</v>
      </c>
      <c r="R1241" s="5"/>
    </row>
    <row r="1242" spans="1:18" s="2" customFormat="1" ht="15" hidden="1" customHeight="1" x14ac:dyDescent="0.2">
      <c r="A1242" s="42"/>
      <c r="B1242" s="45"/>
      <c r="C1242" s="25" t="s">
        <v>111</v>
      </c>
      <c r="D1242" s="135">
        <f t="shared" si="267"/>
        <v>0</v>
      </c>
      <c r="E1242" s="135">
        <f>SUM(E1244)</f>
        <v>0</v>
      </c>
      <c r="F1242" s="135">
        <f>SUM(F1244)</f>
        <v>0</v>
      </c>
      <c r="G1242" s="23" t="e">
        <f t="shared" si="269"/>
        <v>#DIV/0!</v>
      </c>
      <c r="H1242" s="135"/>
      <c r="I1242" s="135">
        <f t="shared" ref="I1242:J1305" si="274">E1242-M1242</f>
        <v>0</v>
      </c>
      <c r="J1242" s="135">
        <f t="shared" si="274"/>
        <v>0</v>
      </c>
      <c r="K1242" s="23"/>
      <c r="L1242" s="135"/>
      <c r="M1242" s="135">
        <f>SUM(M1244)</f>
        <v>0</v>
      </c>
      <c r="N1242" s="135">
        <f>SUM(N1244)</f>
        <v>0</v>
      </c>
      <c r="O1242" s="23" t="e">
        <f t="shared" si="273"/>
        <v>#DIV/0!</v>
      </c>
      <c r="P1242" s="19">
        <f t="shared" si="271"/>
        <v>0</v>
      </c>
      <c r="R1242" s="5"/>
    </row>
    <row r="1243" spans="1:18" s="2" customFormat="1" hidden="1" x14ac:dyDescent="0.2">
      <c r="A1243" s="42"/>
      <c r="B1243" s="45"/>
      <c r="C1243" s="26" t="s">
        <v>22</v>
      </c>
      <c r="D1243" s="135">
        <f t="shared" si="267"/>
        <v>0</v>
      </c>
      <c r="E1243" s="135"/>
      <c r="F1243" s="135"/>
      <c r="G1243" s="23"/>
      <c r="H1243" s="135"/>
      <c r="I1243" s="135">
        <f t="shared" si="274"/>
        <v>0</v>
      </c>
      <c r="J1243" s="135">
        <f t="shared" si="274"/>
        <v>0</v>
      </c>
      <c r="K1243" s="23"/>
      <c r="L1243" s="135"/>
      <c r="M1243" s="135"/>
      <c r="N1243" s="135"/>
      <c r="O1243" s="23"/>
      <c r="P1243" s="19">
        <f t="shared" si="271"/>
        <v>0</v>
      </c>
      <c r="R1243" s="5"/>
    </row>
    <row r="1244" spans="1:18" s="2" customFormat="1" ht="16.5" hidden="1" customHeight="1" x14ac:dyDescent="0.2">
      <c r="A1244" s="42"/>
      <c r="B1244" s="112"/>
      <c r="C1244" s="49" t="s">
        <v>7</v>
      </c>
      <c r="D1244" s="140">
        <f t="shared" si="267"/>
        <v>0</v>
      </c>
      <c r="E1244" s="140"/>
      <c r="F1244" s="140"/>
      <c r="G1244" s="50" t="e">
        <f t="shared" si="269"/>
        <v>#DIV/0!</v>
      </c>
      <c r="H1244" s="140"/>
      <c r="I1244" s="140">
        <f t="shared" si="274"/>
        <v>0</v>
      </c>
      <c r="J1244" s="140">
        <f t="shared" si="274"/>
        <v>0</v>
      </c>
      <c r="K1244" s="50"/>
      <c r="L1244" s="140"/>
      <c r="M1244" s="140"/>
      <c r="N1244" s="140"/>
      <c r="O1244" s="50" t="e">
        <f t="shared" si="273"/>
        <v>#DIV/0!</v>
      </c>
      <c r="P1244" s="34">
        <f t="shared" si="271"/>
        <v>0</v>
      </c>
      <c r="R1244" s="5"/>
    </row>
    <row r="1245" spans="1:18" s="2" customFormat="1" ht="12.75" hidden="1" customHeight="1" x14ac:dyDescent="0.2">
      <c r="A1245" s="42"/>
      <c r="B1245" s="45"/>
      <c r="C1245" s="27" t="s">
        <v>15</v>
      </c>
      <c r="D1245" s="135">
        <f t="shared" si="267"/>
        <v>0</v>
      </c>
      <c r="E1245" s="135"/>
      <c r="F1245" s="135"/>
      <c r="G1245" s="23"/>
      <c r="H1245" s="135"/>
      <c r="I1245" s="135">
        <f t="shared" si="274"/>
        <v>0</v>
      </c>
      <c r="J1245" s="135">
        <f t="shared" si="274"/>
        <v>0</v>
      </c>
      <c r="K1245" s="23"/>
      <c r="L1245" s="135"/>
      <c r="M1245" s="135"/>
      <c r="N1245" s="135"/>
      <c r="O1245" s="23"/>
      <c r="P1245" s="19">
        <f t="shared" si="271"/>
        <v>0</v>
      </c>
      <c r="R1245" s="5"/>
    </row>
    <row r="1246" spans="1:18" s="2" customFormat="1" ht="40.5" hidden="1" customHeight="1" x14ac:dyDescent="0.2">
      <c r="A1246" s="42"/>
      <c r="B1246" s="112"/>
      <c r="C1246" s="71" t="s">
        <v>150</v>
      </c>
      <c r="D1246" s="140">
        <f t="shared" si="267"/>
        <v>0</v>
      </c>
      <c r="E1246" s="140"/>
      <c r="F1246" s="140"/>
      <c r="G1246" s="50" t="e">
        <f t="shared" si="269"/>
        <v>#DIV/0!</v>
      </c>
      <c r="H1246" s="140"/>
      <c r="I1246" s="140">
        <f t="shared" si="274"/>
        <v>0</v>
      </c>
      <c r="J1246" s="140">
        <f t="shared" si="274"/>
        <v>0</v>
      </c>
      <c r="K1246" s="50"/>
      <c r="L1246" s="140"/>
      <c r="M1246" s="140"/>
      <c r="N1246" s="140"/>
      <c r="O1246" s="50" t="e">
        <f t="shared" si="273"/>
        <v>#DIV/0!</v>
      </c>
      <c r="P1246" s="34">
        <f t="shared" si="271"/>
        <v>0</v>
      </c>
      <c r="R1246" s="5"/>
    </row>
    <row r="1247" spans="1:18" s="2" customFormat="1" ht="16.5" customHeight="1" x14ac:dyDescent="0.2">
      <c r="A1247" s="42"/>
      <c r="B1247" s="32">
        <v>80132</v>
      </c>
      <c r="C1247" s="25" t="s">
        <v>75</v>
      </c>
      <c r="D1247" s="135">
        <f t="shared" si="267"/>
        <v>26392380</v>
      </c>
      <c r="E1247" s="135">
        <f>SUM(E1248,E1257)</f>
        <v>31328650</v>
      </c>
      <c r="F1247" s="135">
        <f>SUM(F1248,F1257)</f>
        <v>30556499.429999996</v>
      </c>
      <c r="G1247" s="23">
        <f t="shared" si="269"/>
        <v>97.535321279403988</v>
      </c>
      <c r="H1247" s="135">
        <f>SUM(H1248,H1257)</f>
        <v>9772340</v>
      </c>
      <c r="I1247" s="135">
        <f t="shared" si="274"/>
        <v>11713440</v>
      </c>
      <c r="J1247" s="135">
        <f t="shared" si="274"/>
        <v>13028372.949999999</v>
      </c>
      <c r="K1247" s="23">
        <f t="shared" ref="K1247:K1255" si="275">J1247/I1247*100</f>
        <v>111.22584782950182</v>
      </c>
      <c r="L1247" s="135">
        <f>SUM(L1248,L1257)</f>
        <v>16620040</v>
      </c>
      <c r="M1247" s="135">
        <f>SUM(M1248,M1257)</f>
        <v>19615210</v>
      </c>
      <c r="N1247" s="135">
        <f>SUM(N1248,N1257)</f>
        <v>17528126.479999997</v>
      </c>
      <c r="O1247" s="23">
        <f t="shared" si="273"/>
        <v>89.359871650622125</v>
      </c>
      <c r="P1247" s="58">
        <f t="shared" si="271"/>
        <v>4936270</v>
      </c>
      <c r="R1247" s="5"/>
    </row>
    <row r="1248" spans="1:18" s="2" customFormat="1" ht="15" customHeight="1" x14ac:dyDescent="0.2">
      <c r="A1248" s="42"/>
      <c r="B1248" s="32"/>
      <c r="C1248" s="41" t="s">
        <v>110</v>
      </c>
      <c r="D1248" s="135">
        <f t="shared" si="267"/>
        <v>26342380</v>
      </c>
      <c r="E1248" s="135">
        <f>SUM(E1250,E1254,E1255,E1256)</f>
        <v>31328650</v>
      </c>
      <c r="F1248" s="135">
        <f>SUM(F1250,F1254,F1255,F1256)</f>
        <v>30556499.429999996</v>
      </c>
      <c r="G1248" s="23">
        <f t="shared" si="269"/>
        <v>97.535321279403988</v>
      </c>
      <c r="H1248" s="135">
        <f>SUM(H1250,H1254,H1255,H1256)</f>
        <v>9772340</v>
      </c>
      <c r="I1248" s="135">
        <f t="shared" si="274"/>
        <v>11713440</v>
      </c>
      <c r="J1248" s="135">
        <f t="shared" si="274"/>
        <v>13028372.949999999</v>
      </c>
      <c r="K1248" s="23">
        <f t="shared" si="275"/>
        <v>111.22584782950182</v>
      </c>
      <c r="L1248" s="135">
        <f>SUM(L1250,L1254,L1255,L1256)</f>
        <v>16570040</v>
      </c>
      <c r="M1248" s="135">
        <f>SUM(M1250,M1254,M1255,M1256)</f>
        <v>19615210</v>
      </c>
      <c r="N1248" s="135">
        <f>SUM(N1250,N1254,N1255,N1256)</f>
        <v>17528126.479999997</v>
      </c>
      <c r="O1248" s="23">
        <f t="shared" si="273"/>
        <v>89.359871650622125</v>
      </c>
      <c r="P1248" s="19">
        <f t="shared" si="271"/>
        <v>4986270</v>
      </c>
      <c r="R1248" s="5"/>
    </row>
    <row r="1249" spans="1:19" s="2" customFormat="1" x14ac:dyDescent="0.2">
      <c r="A1249" s="42"/>
      <c r="B1249" s="32"/>
      <c r="C1249" s="27" t="s">
        <v>22</v>
      </c>
      <c r="D1249" s="135"/>
      <c r="E1249" s="135"/>
      <c r="F1249" s="135"/>
      <c r="G1249" s="23"/>
      <c r="H1249" s="135"/>
      <c r="I1249" s="135"/>
      <c r="J1249" s="135"/>
      <c r="K1249" s="23"/>
      <c r="L1249" s="135"/>
      <c r="M1249" s="135"/>
      <c r="N1249" s="135"/>
      <c r="O1249" s="23"/>
      <c r="P1249" s="19">
        <f t="shared" si="271"/>
        <v>0</v>
      </c>
      <c r="R1249" s="5"/>
    </row>
    <row r="1250" spans="1:19" s="2" customFormat="1" ht="15" customHeight="1" x14ac:dyDescent="0.2">
      <c r="A1250" s="42"/>
      <c r="B1250" s="45"/>
      <c r="C1250" s="22" t="s">
        <v>14</v>
      </c>
      <c r="D1250" s="135">
        <f t="shared" si="267"/>
        <v>25754400</v>
      </c>
      <c r="E1250" s="135">
        <f>SUM(E1252:E1253)</f>
        <v>30597150</v>
      </c>
      <c r="F1250" s="135">
        <f>SUM(F1252:F1253)</f>
        <v>30111760.539999999</v>
      </c>
      <c r="G1250" s="23">
        <f t="shared" si="269"/>
        <v>98.413612182834015</v>
      </c>
      <c r="H1250" s="135">
        <f>SUM(H1252:H1253)</f>
        <v>9768260</v>
      </c>
      <c r="I1250" s="135">
        <f t="shared" si="274"/>
        <v>11698760</v>
      </c>
      <c r="J1250" s="135">
        <f t="shared" si="274"/>
        <v>13013874.260000002</v>
      </c>
      <c r="K1250" s="23">
        <f t="shared" si="275"/>
        <v>111.24148422567863</v>
      </c>
      <c r="L1250" s="135">
        <f>SUM(L1252:L1253)</f>
        <v>15986140</v>
      </c>
      <c r="M1250" s="135">
        <f>SUM(M1252:M1253)</f>
        <v>18898390</v>
      </c>
      <c r="N1250" s="135">
        <f>SUM(N1252:N1253)</f>
        <v>17097886.279999997</v>
      </c>
      <c r="O1250" s="23">
        <f t="shared" si="273"/>
        <v>90.472713707358125</v>
      </c>
      <c r="P1250" s="19">
        <f t="shared" si="271"/>
        <v>4842750</v>
      </c>
      <c r="R1250" s="5"/>
    </row>
    <row r="1251" spans="1:19" s="2" customFormat="1" x14ac:dyDescent="0.2">
      <c r="A1251" s="42"/>
      <c r="B1251" s="45"/>
      <c r="C1251" s="27" t="s">
        <v>15</v>
      </c>
      <c r="D1251" s="135"/>
      <c r="E1251" s="135"/>
      <c r="F1251" s="135"/>
      <c r="G1251" s="23"/>
      <c r="H1251" s="135"/>
      <c r="I1251" s="135"/>
      <c r="J1251" s="135"/>
      <c r="K1251" s="23"/>
      <c r="L1251" s="135"/>
      <c r="M1251" s="135"/>
      <c r="N1251" s="135"/>
      <c r="O1251" s="23"/>
      <c r="P1251" s="19">
        <f t="shared" si="271"/>
        <v>0</v>
      </c>
      <c r="R1251" s="5"/>
    </row>
    <row r="1252" spans="1:19" s="2" customFormat="1" ht="13.5" customHeight="1" x14ac:dyDescent="0.2">
      <c r="A1252" s="42"/>
      <c r="B1252" s="45"/>
      <c r="C1252" s="27" t="s">
        <v>19</v>
      </c>
      <c r="D1252" s="135">
        <f t="shared" si="267"/>
        <v>23151400</v>
      </c>
      <c r="E1252" s="135">
        <v>27064850</v>
      </c>
      <c r="F1252" s="135">
        <v>26672762.370000001</v>
      </c>
      <c r="G1252" s="23">
        <f t="shared" si="269"/>
        <v>98.551303147809804</v>
      </c>
      <c r="H1252" s="135">
        <v>8616350</v>
      </c>
      <c r="I1252" s="135">
        <f t="shared" si="274"/>
        <v>10118450</v>
      </c>
      <c r="J1252" s="135">
        <f t="shared" si="274"/>
        <v>9921461.7500000019</v>
      </c>
      <c r="K1252" s="23">
        <f t="shared" si="275"/>
        <v>98.053177611195409</v>
      </c>
      <c r="L1252" s="135">
        <v>14535050</v>
      </c>
      <c r="M1252" s="135">
        <v>16946400</v>
      </c>
      <c r="N1252" s="135">
        <v>16751300.619999999</v>
      </c>
      <c r="O1252" s="23">
        <f t="shared" si="273"/>
        <v>98.848726691214651</v>
      </c>
      <c r="P1252" s="19">
        <f t="shared" si="271"/>
        <v>3913450</v>
      </c>
      <c r="R1252" s="5"/>
    </row>
    <row r="1253" spans="1:19" s="2" customFormat="1" ht="12.75" customHeight="1" x14ac:dyDescent="0.2">
      <c r="A1253" s="42"/>
      <c r="B1253" s="45"/>
      <c r="C1253" s="27" t="s">
        <v>18</v>
      </c>
      <c r="D1253" s="135">
        <f t="shared" si="267"/>
        <v>2603000</v>
      </c>
      <c r="E1253" s="135">
        <v>3532300</v>
      </c>
      <c r="F1253" s="135">
        <v>3438998.17</v>
      </c>
      <c r="G1253" s="23">
        <f t="shared" si="269"/>
        <v>97.358609687738863</v>
      </c>
      <c r="H1253" s="135">
        <v>1151910</v>
      </c>
      <c r="I1253" s="135">
        <f t="shared" si="274"/>
        <v>1580310</v>
      </c>
      <c r="J1253" s="135">
        <f t="shared" si="274"/>
        <v>3092412.51</v>
      </c>
      <c r="K1253" s="23">
        <f t="shared" si="275"/>
        <v>195.68391707956033</v>
      </c>
      <c r="L1253" s="135">
        <v>1451090</v>
      </c>
      <c r="M1253" s="135">
        <v>1951990</v>
      </c>
      <c r="N1253" s="135">
        <v>346585.66</v>
      </c>
      <c r="O1253" s="23">
        <f t="shared" si="273"/>
        <v>17.755503870409171</v>
      </c>
      <c r="P1253" s="19">
        <f t="shared" si="271"/>
        <v>929300</v>
      </c>
      <c r="R1253" s="5"/>
    </row>
    <row r="1254" spans="1:19" s="2" customFormat="1" ht="3" hidden="1" customHeight="1" x14ac:dyDescent="0.2">
      <c r="A1254" s="42"/>
      <c r="B1254" s="45"/>
      <c r="C1254" s="22" t="s">
        <v>16</v>
      </c>
      <c r="D1254" s="135">
        <f t="shared" si="267"/>
        <v>0</v>
      </c>
      <c r="E1254" s="135"/>
      <c r="F1254" s="135"/>
      <c r="G1254" s="23" t="e">
        <f t="shared" si="269"/>
        <v>#DIV/0!</v>
      </c>
      <c r="H1254" s="135"/>
      <c r="I1254" s="135">
        <f t="shared" si="274"/>
        <v>0</v>
      </c>
      <c r="J1254" s="135">
        <f t="shared" si="274"/>
        <v>0</v>
      </c>
      <c r="K1254" s="23" t="e">
        <f t="shared" si="275"/>
        <v>#DIV/0!</v>
      </c>
      <c r="L1254" s="135"/>
      <c r="M1254" s="135"/>
      <c r="N1254" s="135"/>
      <c r="O1254" s="23" t="e">
        <f t="shared" si="273"/>
        <v>#DIV/0!</v>
      </c>
      <c r="P1254" s="19">
        <f t="shared" si="271"/>
        <v>0</v>
      </c>
      <c r="R1254" s="5"/>
    </row>
    <row r="1255" spans="1:19" s="2" customFormat="1" ht="12" customHeight="1" x14ac:dyDescent="0.2">
      <c r="A1255" s="42"/>
      <c r="B1255" s="45"/>
      <c r="C1255" s="22" t="s">
        <v>17</v>
      </c>
      <c r="D1255" s="135">
        <f t="shared" si="267"/>
        <v>9980</v>
      </c>
      <c r="E1255" s="135">
        <v>23500</v>
      </c>
      <c r="F1255" s="135">
        <v>22965.58</v>
      </c>
      <c r="G1255" s="23">
        <f t="shared" si="269"/>
        <v>97.725872340425539</v>
      </c>
      <c r="H1255" s="135">
        <v>4080</v>
      </c>
      <c r="I1255" s="135">
        <f t="shared" si="274"/>
        <v>14680</v>
      </c>
      <c r="J1255" s="135">
        <f t="shared" si="274"/>
        <v>14498.690000000002</v>
      </c>
      <c r="K1255" s="23">
        <f t="shared" si="275"/>
        <v>98.764918256130812</v>
      </c>
      <c r="L1255" s="135">
        <v>5900</v>
      </c>
      <c r="M1255" s="135">
        <v>8820</v>
      </c>
      <c r="N1255" s="135">
        <v>8466.89</v>
      </c>
      <c r="O1255" s="23">
        <f t="shared" si="273"/>
        <v>95.996485260770967</v>
      </c>
      <c r="P1255" s="19">
        <f t="shared" si="271"/>
        <v>13520</v>
      </c>
      <c r="R1255" s="5"/>
    </row>
    <row r="1256" spans="1:19" s="2" customFormat="1" ht="39" customHeight="1" x14ac:dyDescent="0.2">
      <c r="A1256" s="42"/>
      <c r="B1256" s="45"/>
      <c r="C1256" s="24" t="s">
        <v>149</v>
      </c>
      <c r="D1256" s="135">
        <f t="shared" si="267"/>
        <v>578000</v>
      </c>
      <c r="E1256" s="135">
        <v>708000</v>
      </c>
      <c r="F1256" s="135">
        <v>421773.31</v>
      </c>
      <c r="G1256" s="23">
        <f t="shared" si="269"/>
        <v>59.572501412429382</v>
      </c>
      <c r="H1256" s="135"/>
      <c r="I1256" s="135"/>
      <c r="J1256" s="135"/>
      <c r="K1256" s="23"/>
      <c r="L1256" s="135">
        <v>578000</v>
      </c>
      <c r="M1256" s="135">
        <v>708000</v>
      </c>
      <c r="N1256" s="135">
        <v>421773.31</v>
      </c>
      <c r="O1256" s="23">
        <f t="shared" si="273"/>
        <v>59.572501412429382</v>
      </c>
      <c r="P1256" s="19">
        <f t="shared" si="271"/>
        <v>130000</v>
      </c>
      <c r="R1256" s="5"/>
    </row>
    <row r="1257" spans="1:19" s="2" customFormat="1" ht="15" customHeight="1" x14ac:dyDescent="0.2">
      <c r="A1257" s="42"/>
      <c r="B1257" s="45"/>
      <c r="C1257" s="25" t="s">
        <v>111</v>
      </c>
      <c r="D1257" s="135">
        <f t="shared" si="267"/>
        <v>50000</v>
      </c>
      <c r="E1257" s="135"/>
      <c r="F1257" s="135"/>
      <c r="G1257" s="23"/>
      <c r="H1257" s="135"/>
      <c r="I1257" s="135"/>
      <c r="J1257" s="135"/>
      <c r="K1257" s="23"/>
      <c r="L1257" s="135">
        <f>SUM(L1259)</f>
        <v>50000</v>
      </c>
      <c r="M1257" s="135"/>
      <c r="N1257" s="135"/>
      <c r="O1257" s="23"/>
      <c r="P1257" s="19">
        <f t="shared" si="271"/>
        <v>-50000</v>
      </c>
      <c r="R1257" s="5"/>
    </row>
    <row r="1258" spans="1:19" s="2" customFormat="1" x14ac:dyDescent="0.2">
      <c r="A1258" s="42"/>
      <c r="B1258" s="45"/>
      <c r="C1258" s="26" t="s">
        <v>22</v>
      </c>
      <c r="D1258" s="135"/>
      <c r="E1258" s="135"/>
      <c r="F1258" s="135"/>
      <c r="G1258" s="23"/>
      <c r="H1258" s="135"/>
      <c r="I1258" s="135"/>
      <c r="J1258" s="135"/>
      <c r="K1258" s="23"/>
      <c r="L1258" s="135"/>
      <c r="M1258" s="135"/>
      <c r="N1258" s="135"/>
      <c r="O1258" s="23"/>
      <c r="P1258" s="19">
        <f t="shared" si="271"/>
        <v>0</v>
      </c>
      <c r="R1258" s="5"/>
    </row>
    <row r="1259" spans="1:19" s="2" customFormat="1" ht="15.75" customHeight="1" x14ac:dyDescent="0.2">
      <c r="A1259" s="42"/>
      <c r="B1259" s="112"/>
      <c r="C1259" s="49" t="s">
        <v>7</v>
      </c>
      <c r="D1259" s="140">
        <f t="shared" ref="D1259" si="276">H1259+L1259</f>
        <v>50000</v>
      </c>
      <c r="E1259" s="140"/>
      <c r="F1259" s="140"/>
      <c r="G1259" s="50"/>
      <c r="H1259" s="140"/>
      <c r="I1259" s="140"/>
      <c r="J1259" s="140"/>
      <c r="K1259" s="50"/>
      <c r="L1259" s="140">
        <v>50000</v>
      </c>
      <c r="M1259" s="140"/>
      <c r="N1259" s="140"/>
      <c r="O1259" s="50"/>
      <c r="P1259" s="34">
        <f t="shared" si="271"/>
        <v>-50000</v>
      </c>
      <c r="R1259" s="5"/>
    </row>
    <row r="1260" spans="1:19" s="2" customFormat="1" hidden="1" x14ac:dyDescent="0.2">
      <c r="A1260" s="42"/>
      <c r="B1260" s="45"/>
      <c r="C1260" s="27" t="s">
        <v>15</v>
      </c>
      <c r="D1260" s="135"/>
      <c r="E1260" s="135"/>
      <c r="F1260" s="135"/>
      <c r="G1260" s="23"/>
      <c r="H1260" s="135"/>
      <c r="I1260" s="135"/>
      <c r="J1260" s="135"/>
      <c r="K1260" s="23"/>
      <c r="L1260" s="135"/>
      <c r="M1260" s="135"/>
      <c r="N1260" s="135"/>
      <c r="O1260" s="23"/>
      <c r="P1260" s="19">
        <f t="shared" si="271"/>
        <v>0</v>
      </c>
      <c r="R1260" s="5"/>
    </row>
    <row r="1261" spans="1:19" s="2" customFormat="1" ht="39" hidden="1" customHeight="1" x14ac:dyDescent="0.2">
      <c r="A1261" s="42"/>
      <c r="B1261" s="112"/>
      <c r="C1261" s="71" t="s">
        <v>150</v>
      </c>
      <c r="D1261" s="140"/>
      <c r="E1261" s="140"/>
      <c r="F1261" s="140"/>
      <c r="G1261" s="50"/>
      <c r="H1261" s="140"/>
      <c r="I1261" s="140"/>
      <c r="J1261" s="140"/>
      <c r="K1261" s="50"/>
      <c r="L1261" s="140"/>
      <c r="M1261" s="140"/>
      <c r="N1261" s="140"/>
      <c r="O1261" s="50"/>
      <c r="P1261" s="34">
        <f t="shared" si="271"/>
        <v>0</v>
      </c>
      <c r="R1261" s="5"/>
    </row>
    <row r="1262" spans="1:19" s="2" customFormat="1" ht="17.25" customHeight="1" x14ac:dyDescent="0.2">
      <c r="A1262" s="42"/>
      <c r="B1262" s="32">
        <v>80134</v>
      </c>
      <c r="C1262" s="25" t="s">
        <v>44</v>
      </c>
      <c r="D1262" s="135">
        <f t="shared" ref="D1262:D1321" si="277">H1262+L1262</f>
        <v>43448900</v>
      </c>
      <c r="E1262" s="135">
        <f>SUM(E1263,E1272)</f>
        <v>50325050</v>
      </c>
      <c r="F1262" s="135">
        <f>SUM(F1263,F1272)</f>
        <v>49704401.400000006</v>
      </c>
      <c r="G1262" s="23">
        <f t="shared" si="269"/>
        <v>98.76672035099817</v>
      </c>
      <c r="H1262" s="135"/>
      <c r="I1262" s="135"/>
      <c r="J1262" s="135"/>
      <c r="K1262" s="23"/>
      <c r="L1262" s="135">
        <f>SUM(L1263,L1272)</f>
        <v>43448900</v>
      </c>
      <c r="M1262" s="135">
        <f>SUM(M1263,M1272)</f>
        <v>50325050</v>
      </c>
      <c r="N1262" s="135">
        <f>SUM(N1263,N1272)</f>
        <v>49704401.400000006</v>
      </c>
      <c r="O1262" s="23">
        <f t="shared" si="273"/>
        <v>98.76672035099817</v>
      </c>
      <c r="P1262" s="59">
        <f t="shared" si="271"/>
        <v>6876150</v>
      </c>
      <c r="R1262" s="5"/>
      <c r="S1262" s="5"/>
    </row>
    <row r="1263" spans="1:19" s="2" customFormat="1" ht="15.75" customHeight="1" x14ac:dyDescent="0.2">
      <c r="A1263" s="42"/>
      <c r="B1263" s="32"/>
      <c r="C1263" s="41" t="s">
        <v>110</v>
      </c>
      <c r="D1263" s="135">
        <f t="shared" si="277"/>
        <v>43448900</v>
      </c>
      <c r="E1263" s="135">
        <f>SUM(E1265,E1269,E1270,E1271)</f>
        <v>50325050</v>
      </c>
      <c r="F1263" s="135">
        <f>SUM(F1265,F1269,F1270,F1271)</f>
        <v>49704401.400000006</v>
      </c>
      <c r="G1263" s="23">
        <f t="shared" si="269"/>
        <v>98.76672035099817</v>
      </c>
      <c r="H1263" s="135"/>
      <c r="I1263" s="135"/>
      <c r="J1263" s="135"/>
      <c r="K1263" s="23"/>
      <c r="L1263" s="135">
        <f>SUM(L1265,L1269,L1270,L1271)</f>
        <v>43448900</v>
      </c>
      <c r="M1263" s="135">
        <f>SUM(M1265,M1269,M1270,M1271)</f>
        <v>50325050</v>
      </c>
      <c r="N1263" s="135">
        <f>SUM(N1265,N1269,N1270,N1271)</f>
        <v>49704401.400000006</v>
      </c>
      <c r="O1263" s="23">
        <f t="shared" si="273"/>
        <v>98.76672035099817</v>
      </c>
      <c r="P1263" s="19">
        <f t="shared" si="271"/>
        <v>6876150</v>
      </c>
      <c r="R1263" s="5"/>
    </row>
    <row r="1264" spans="1:19" s="2" customFormat="1" x14ac:dyDescent="0.2">
      <c r="A1264" s="42"/>
      <c r="B1264" s="45"/>
      <c r="C1264" s="27" t="s">
        <v>22</v>
      </c>
      <c r="D1264" s="135"/>
      <c r="E1264" s="135"/>
      <c r="F1264" s="135"/>
      <c r="G1264" s="23"/>
      <c r="H1264" s="135"/>
      <c r="I1264" s="135"/>
      <c r="J1264" s="135"/>
      <c r="K1264" s="23"/>
      <c r="L1264" s="135"/>
      <c r="M1264" s="135"/>
      <c r="N1264" s="135"/>
      <c r="O1264" s="23"/>
      <c r="P1264" s="19">
        <f t="shared" si="271"/>
        <v>0</v>
      </c>
      <c r="R1264" s="5"/>
    </row>
    <row r="1265" spans="1:18" s="2" customFormat="1" ht="15" customHeight="1" x14ac:dyDescent="0.2">
      <c r="A1265" s="42"/>
      <c r="B1265" s="45"/>
      <c r="C1265" s="22" t="s">
        <v>14</v>
      </c>
      <c r="D1265" s="135">
        <f t="shared" si="277"/>
        <v>41581820</v>
      </c>
      <c r="E1265" s="135">
        <f>SUM(E1267:E1268)</f>
        <v>48262930</v>
      </c>
      <c r="F1265" s="135">
        <f>SUM(F1267:F1268)</f>
        <v>47981732.850000001</v>
      </c>
      <c r="G1265" s="23">
        <f t="shared" si="269"/>
        <v>99.417364113616813</v>
      </c>
      <c r="H1265" s="135"/>
      <c r="I1265" s="135"/>
      <c r="J1265" s="135"/>
      <c r="K1265" s="23"/>
      <c r="L1265" s="135">
        <f>SUM(L1267:L1268)</f>
        <v>41581820</v>
      </c>
      <c r="M1265" s="135">
        <f>SUM(M1267:M1268)</f>
        <v>48262930</v>
      </c>
      <c r="N1265" s="135">
        <f>SUM(N1267:N1268)</f>
        <v>47981732.850000001</v>
      </c>
      <c r="O1265" s="23">
        <f t="shared" si="273"/>
        <v>99.417364113616813</v>
      </c>
      <c r="P1265" s="19">
        <f t="shared" si="271"/>
        <v>6681110</v>
      </c>
      <c r="R1265" s="5"/>
    </row>
    <row r="1266" spans="1:18" s="2" customFormat="1" x14ac:dyDescent="0.2">
      <c r="A1266" s="42"/>
      <c r="B1266" s="45"/>
      <c r="C1266" s="27" t="s">
        <v>15</v>
      </c>
      <c r="D1266" s="135"/>
      <c r="E1266" s="135"/>
      <c r="F1266" s="135"/>
      <c r="G1266" s="23"/>
      <c r="H1266" s="135"/>
      <c r="I1266" s="135"/>
      <c r="J1266" s="135"/>
      <c r="K1266" s="23"/>
      <c r="L1266" s="135"/>
      <c r="M1266" s="135"/>
      <c r="N1266" s="135"/>
      <c r="O1266" s="23"/>
      <c r="P1266" s="19">
        <f t="shared" si="271"/>
        <v>0</v>
      </c>
      <c r="R1266" s="5"/>
    </row>
    <row r="1267" spans="1:18" s="2" customFormat="1" ht="15.75" customHeight="1" x14ac:dyDescent="0.2">
      <c r="A1267" s="42"/>
      <c r="B1267" s="45"/>
      <c r="C1267" s="27" t="s">
        <v>19</v>
      </c>
      <c r="D1267" s="135">
        <f t="shared" si="277"/>
        <v>38353450</v>
      </c>
      <c r="E1267" s="135">
        <v>44038550</v>
      </c>
      <c r="F1267" s="135">
        <v>43819555.719999999</v>
      </c>
      <c r="G1267" s="23">
        <f t="shared" si="269"/>
        <v>99.502721411127297</v>
      </c>
      <c r="H1267" s="135"/>
      <c r="I1267" s="135"/>
      <c r="J1267" s="135"/>
      <c r="K1267" s="23"/>
      <c r="L1267" s="135">
        <v>38353450</v>
      </c>
      <c r="M1267" s="135">
        <v>44038550</v>
      </c>
      <c r="N1267" s="135">
        <v>43819555.719999999</v>
      </c>
      <c r="O1267" s="23">
        <f t="shared" si="273"/>
        <v>99.502721411127297</v>
      </c>
      <c r="P1267" s="19">
        <f t="shared" si="271"/>
        <v>5685100</v>
      </c>
      <c r="R1267" s="5"/>
    </row>
    <row r="1268" spans="1:18" s="2" customFormat="1" ht="15" customHeight="1" x14ac:dyDescent="0.2">
      <c r="A1268" s="42"/>
      <c r="B1268" s="45"/>
      <c r="C1268" s="27" t="s">
        <v>18</v>
      </c>
      <c r="D1268" s="135">
        <f t="shared" si="277"/>
        <v>3228370</v>
      </c>
      <c r="E1268" s="135">
        <v>4224380</v>
      </c>
      <c r="F1268" s="135">
        <v>4162177.13</v>
      </c>
      <c r="G1268" s="23">
        <f t="shared" si="269"/>
        <v>98.527526642962997</v>
      </c>
      <c r="H1268" s="135"/>
      <c r="I1268" s="135"/>
      <c r="J1268" s="135"/>
      <c r="K1268" s="23"/>
      <c r="L1268" s="135">
        <v>3228370</v>
      </c>
      <c r="M1268" s="135">
        <v>4224380</v>
      </c>
      <c r="N1268" s="135">
        <v>4162177.13</v>
      </c>
      <c r="O1268" s="23">
        <f t="shared" si="273"/>
        <v>98.527526642962997</v>
      </c>
      <c r="P1268" s="19">
        <f t="shared" si="271"/>
        <v>996010</v>
      </c>
      <c r="R1268" s="5"/>
    </row>
    <row r="1269" spans="1:18" s="2" customFormat="1" ht="16.5" customHeight="1" x14ac:dyDescent="0.2">
      <c r="A1269" s="42"/>
      <c r="B1269" s="45"/>
      <c r="C1269" s="22" t="s">
        <v>16</v>
      </c>
      <c r="D1269" s="135">
        <f t="shared" si="277"/>
        <v>1500000</v>
      </c>
      <c r="E1269" s="135">
        <v>1583920</v>
      </c>
      <c r="F1269" s="135">
        <v>1576489.6</v>
      </c>
      <c r="G1269" s="23">
        <f t="shared" si="269"/>
        <v>99.530885398252451</v>
      </c>
      <c r="H1269" s="135"/>
      <c r="I1269" s="135"/>
      <c r="J1269" s="135"/>
      <c r="K1269" s="23"/>
      <c r="L1269" s="135">
        <v>1500000</v>
      </c>
      <c r="M1269" s="135">
        <v>1583920</v>
      </c>
      <c r="N1269" s="135">
        <v>1576489.6</v>
      </c>
      <c r="O1269" s="23">
        <f t="shared" si="273"/>
        <v>99.530885398252451</v>
      </c>
      <c r="P1269" s="19">
        <f t="shared" si="271"/>
        <v>83920</v>
      </c>
      <c r="R1269" s="5"/>
    </row>
    <row r="1270" spans="1:18" s="2" customFormat="1" ht="12.75" customHeight="1" x14ac:dyDescent="0.2">
      <c r="A1270" s="42"/>
      <c r="B1270" s="45"/>
      <c r="C1270" s="22" t="s">
        <v>17</v>
      </c>
      <c r="D1270" s="135">
        <f t="shared" si="277"/>
        <v>18200</v>
      </c>
      <c r="E1270" s="135">
        <v>22600</v>
      </c>
      <c r="F1270" s="135">
        <v>21857.07</v>
      </c>
      <c r="G1270" s="23">
        <f t="shared" si="269"/>
        <v>96.712699115044245</v>
      </c>
      <c r="H1270" s="135"/>
      <c r="I1270" s="135"/>
      <c r="J1270" s="135"/>
      <c r="K1270" s="23"/>
      <c r="L1270" s="135">
        <v>18200</v>
      </c>
      <c r="M1270" s="135">
        <v>22600</v>
      </c>
      <c r="N1270" s="135">
        <v>21857.07</v>
      </c>
      <c r="O1270" s="23">
        <f t="shared" si="273"/>
        <v>96.712699115044245</v>
      </c>
      <c r="P1270" s="19">
        <f t="shared" si="271"/>
        <v>4400</v>
      </c>
      <c r="R1270" s="5"/>
    </row>
    <row r="1271" spans="1:18" s="2" customFormat="1" ht="38.25" customHeight="1" x14ac:dyDescent="0.2">
      <c r="A1271" s="42"/>
      <c r="B1271" s="45"/>
      <c r="C1271" s="24" t="s">
        <v>149</v>
      </c>
      <c r="D1271" s="140">
        <f t="shared" si="277"/>
        <v>348880</v>
      </c>
      <c r="E1271" s="140">
        <v>455600</v>
      </c>
      <c r="F1271" s="140">
        <v>124321.88</v>
      </c>
      <c r="G1271" s="50">
        <f t="shared" si="269"/>
        <v>27.287506584723442</v>
      </c>
      <c r="H1271" s="140"/>
      <c r="I1271" s="140"/>
      <c r="J1271" s="140"/>
      <c r="K1271" s="23"/>
      <c r="L1271" s="135">
        <v>348880</v>
      </c>
      <c r="M1271" s="135">
        <v>455600</v>
      </c>
      <c r="N1271" s="135">
        <v>124321.88</v>
      </c>
      <c r="O1271" s="23">
        <f t="shared" si="273"/>
        <v>27.287506584723442</v>
      </c>
      <c r="P1271" s="34">
        <f t="shared" si="271"/>
        <v>106720</v>
      </c>
      <c r="R1271" s="5"/>
    </row>
    <row r="1272" spans="1:18" s="2" customFormat="1" ht="15" hidden="1" customHeight="1" x14ac:dyDescent="0.2">
      <c r="A1272" s="42"/>
      <c r="B1272" s="45"/>
      <c r="C1272" s="25" t="s">
        <v>111</v>
      </c>
      <c r="D1272" s="135">
        <f t="shared" si="277"/>
        <v>0</v>
      </c>
      <c r="E1272" s="135">
        <f>SUM(E1274)</f>
        <v>0</v>
      </c>
      <c r="F1272" s="135">
        <f>SUM(F1274)</f>
        <v>0</v>
      </c>
      <c r="G1272" s="23" t="e">
        <f t="shared" ref="G1272:G1411" si="278">F1272/E1272*100</f>
        <v>#DIV/0!</v>
      </c>
      <c r="H1272" s="135"/>
      <c r="I1272" s="135"/>
      <c r="J1272" s="135"/>
      <c r="K1272" s="23"/>
      <c r="L1272" s="135">
        <f>SUM(L1274)</f>
        <v>0</v>
      </c>
      <c r="M1272" s="135">
        <f>SUM(M1274)</f>
        <v>0</v>
      </c>
      <c r="N1272" s="135">
        <f>SUM(N1274)</f>
        <v>0</v>
      </c>
      <c r="O1272" s="23" t="e">
        <f t="shared" si="273"/>
        <v>#DIV/0!</v>
      </c>
      <c r="P1272" s="19">
        <f t="shared" si="271"/>
        <v>0</v>
      </c>
      <c r="R1272" s="5"/>
    </row>
    <row r="1273" spans="1:18" s="2" customFormat="1" hidden="1" x14ac:dyDescent="0.2">
      <c r="A1273" s="42"/>
      <c r="B1273" s="45"/>
      <c r="C1273" s="26" t="s">
        <v>22</v>
      </c>
      <c r="D1273" s="135"/>
      <c r="E1273" s="135"/>
      <c r="F1273" s="135"/>
      <c r="G1273" s="23"/>
      <c r="H1273" s="135"/>
      <c r="I1273" s="135"/>
      <c r="J1273" s="135"/>
      <c r="K1273" s="23"/>
      <c r="L1273" s="135"/>
      <c r="M1273" s="135"/>
      <c r="N1273" s="135"/>
      <c r="O1273" s="23"/>
      <c r="P1273" s="19">
        <f t="shared" si="271"/>
        <v>0</v>
      </c>
      <c r="R1273" s="5"/>
    </row>
    <row r="1274" spans="1:18" s="2" customFormat="1" ht="15" hidden="1" customHeight="1" x14ac:dyDescent="0.2">
      <c r="A1274" s="42"/>
      <c r="B1274" s="112"/>
      <c r="C1274" s="49" t="s">
        <v>7</v>
      </c>
      <c r="D1274" s="140">
        <f t="shared" si="277"/>
        <v>0</v>
      </c>
      <c r="E1274" s="140"/>
      <c r="F1274" s="140"/>
      <c r="G1274" s="50" t="e">
        <f t="shared" si="278"/>
        <v>#DIV/0!</v>
      </c>
      <c r="H1274" s="140"/>
      <c r="I1274" s="140"/>
      <c r="J1274" s="140"/>
      <c r="K1274" s="50"/>
      <c r="L1274" s="140"/>
      <c r="M1274" s="140"/>
      <c r="N1274" s="140"/>
      <c r="O1274" s="50" t="e">
        <f t="shared" si="273"/>
        <v>#DIV/0!</v>
      </c>
      <c r="P1274" s="19">
        <f t="shared" si="271"/>
        <v>0</v>
      </c>
      <c r="R1274" s="5"/>
    </row>
    <row r="1275" spans="1:18" s="2" customFormat="1" hidden="1" x14ac:dyDescent="0.2">
      <c r="A1275" s="42"/>
      <c r="B1275" s="45"/>
      <c r="C1275" s="27" t="s">
        <v>15</v>
      </c>
      <c r="D1275" s="135">
        <f t="shared" si="277"/>
        <v>0</v>
      </c>
      <c r="E1275" s="135"/>
      <c r="F1275" s="135"/>
      <c r="G1275" s="23" t="e">
        <f t="shared" si="278"/>
        <v>#DIV/0!</v>
      </c>
      <c r="H1275" s="135"/>
      <c r="I1275" s="135"/>
      <c r="J1275" s="135"/>
      <c r="K1275" s="23" t="e">
        <f>J1275/I1275*100</f>
        <v>#DIV/0!</v>
      </c>
      <c r="L1275" s="135"/>
      <c r="M1275" s="135"/>
      <c r="N1275" s="135"/>
      <c r="O1275" s="23" t="e">
        <f t="shared" si="273"/>
        <v>#DIV/0!</v>
      </c>
      <c r="P1275" s="19">
        <f t="shared" si="271"/>
        <v>0</v>
      </c>
      <c r="R1275" s="5"/>
    </row>
    <row r="1276" spans="1:18" s="2" customFormat="1" ht="39" hidden="1" customHeight="1" x14ac:dyDescent="0.2">
      <c r="A1276" s="42"/>
      <c r="B1276" s="112"/>
      <c r="C1276" s="28" t="s">
        <v>150</v>
      </c>
      <c r="D1276" s="140">
        <f t="shared" si="277"/>
        <v>0</v>
      </c>
      <c r="E1276" s="140"/>
      <c r="F1276" s="140"/>
      <c r="G1276" s="50" t="e">
        <f t="shared" si="278"/>
        <v>#DIV/0!</v>
      </c>
      <c r="H1276" s="140"/>
      <c r="I1276" s="140"/>
      <c r="J1276" s="135"/>
      <c r="K1276" s="50" t="e">
        <f>J1276/I1276*100</f>
        <v>#DIV/0!</v>
      </c>
      <c r="L1276" s="140"/>
      <c r="M1276" s="140"/>
      <c r="N1276" s="140"/>
      <c r="O1276" s="50" t="e">
        <f t="shared" si="273"/>
        <v>#DIV/0!</v>
      </c>
      <c r="P1276" s="34">
        <f t="shared" si="271"/>
        <v>0</v>
      </c>
      <c r="R1276" s="5"/>
    </row>
    <row r="1277" spans="1:18" s="2" customFormat="1" ht="30" customHeight="1" x14ac:dyDescent="0.2">
      <c r="A1277" s="42"/>
      <c r="B1277" s="85">
        <v>80140</v>
      </c>
      <c r="C1277" s="88" t="s">
        <v>220</v>
      </c>
      <c r="D1277" s="135">
        <f t="shared" si="277"/>
        <v>9199290</v>
      </c>
      <c r="E1277" s="139">
        <f>SUM(E1278,E1287)</f>
        <v>11679550</v>
      </c>
      <c r="F1277" s="135">
        <f>SUM(F1278,F1287)</f>
        <v>11669251.300000001</v>
      </c>
      <c r="G1277" s="23">
        <f t="shared" si="278"/>
        <v>99.911822801392177</v>
      </c>
      <c r="H1277" s="139"/>
      <c r="I1277" s="135"/>
      <c r="J1277" s="135"/>
      <c r="K1277" s="54"/>
      <c r="L1277" s="139">
        <f>SUM(L1278,L1287)</f>
        <v>9199290</v>
      </c>
      <c r="M1277" s="139">
        <f>SUM(M1278,M1287)</f>
        <v>11679550</v>
      </c>
      <c r="N1277" s="139">
        <f>SUM(N1278,N1287)</f>
        <v>11669251.300000001</v>
      </c>
      <c r="O1277" s="54">
        <f t="shared" si="273"/>
        <v>99.911822801392177</v>
      </c>
      <c r="P1277" s="58">
        <f t="shared" ref="P1277:P1415" si="279">E1277-D1277</f>
        <v>2480260</v>
      </c>
      <c r="R1277" s="5"/>
    </row>
    <row r="1278" spans="1:18" s="2" customFormat="1" ht="14.25" customHeight="1" x14ac:dyDescent="0.2">
      <c r="A1278" s="42"/>
      <c r="B1278" s="32"/>
      <c r="C1278" s="41" t="s">
        <v>110</v>
      </c>
      <c r="D1278" s="135">
        <f t="shared" si="277"/>
        <v>9199290</v>
      </c>
      <c r="E1278" s="135">
        <f>SUM(E1280,E1284,E1285,E1286)</f>
        <v>11679550</v>
      </c>
      <c r="F1278" s="135">
        <f>SUM(F1280,F1284,F1285,F1286)</f>
        <v>11669251.300000001</v>
      </c>
      <c r="G1278" s="23">
        <f t="shared" si="278"/>
        <v>99.911822801392177</v>
      </c>
      <c r="H1278" s="135"/>
      <c r="I1278" s="135"/>
      <c r="J1278" s="135"/>
      <c r="K1278" s="23"/>
      <c r="L1278" s="135">
        <f>SUM(L1280,L1284,L1285,L1286)</f>
        <v>9199290</v>
      </c>
      <c r="M1278" s="135">
        <f>SUM(M1280,M1284,M1285,M1286)</f>
        <v>11679550</v>
      </c>
      <c r="N1278" s="135">
        <f>SUM(N1280,N1284,N1285,N1286)</f>
        <v>11669251.300000001</v>
      </c>
      <c r="O1278" s="23">
        <f t="shared" si="273"/>
        <v>99.911822801392177</v>
      </c>
      <c r="P1278" s="19">
        <f t="shared" si="279"/>
        <v>2480260</v>
      </c>
      <c r="R1278" s="5"/>
    </row>
    <row r="1279" spans="1:18" s="2" customFormat="1" x14ac:dyDescent="0.2">
      <c r="A1279" s="42"/>
      <c r="B1279" s="32"/>
      <c r="C1279" s="27" t="s">
        <v>22</v>
      </c>
      <c r="D1279" s="135"/>
      <c r="E1279" s="135"/>
      <c r="F1279" s="135"/>
      <c r="G1279" s="23"/>
      <c r="H1279" s="135"/>
      <c r="I1279" s="135"/>
      <c r="J1279" s="135"/>
      <c r="K1279" s="23"/>
      <c r="L1279" s="135"/>
      <c r="M1279" s="135"/>
      <c r="N1279" s="135"/>
      <c r="O1279" s="23"/>
      <c r="P1279" s="19">
        <f t="shared" si="279"/>
        <v>0</v>
      </c>
      <c r="R1279" s="5"/>
    </row>
    <row r="1280" spans="1:18" s="2" customFormat="1" ht="15" customHeight="1" x14ac:dyDescent="0.2">
      <c r="A1280" s="42"/>
      <c r="B1280" s="45"/>
      <c r="C1280" s="22" t="s">
        <v>14</v>
      </c>
      <c r="D1280" s="135">
        <f t="shared" si="277"/>
        <v>8890760</v>
      </c>
      <c r="E1280" s="135">
        <f>SUM(E1282:E1283)</f>
        <v>11398370</v>
      </c>
      <c r="F1280" s="135">
        <f>SUM(F1282:F1283)</f>
        <v>11396170.960000001</v>
      </c>
      <c r="G1280" s="23">
        <f t="shared" si="278"/>
        <v>99.98070741693769</v>
      </c>
      <c r="H1280" s="135"/>
      <c r="I1280" s="135"/>
      <c r="J1280" s="135"/>
      <c r="K1280" s="23"/>
      <c r="L1280" s="135">
        <f>SUM(L1282:L1283)</f>
        <v>8890760</v>
      </c>
      <c r="M1280" s="135">
        <f>SUM(M1282:M1283)</f>
        <v>11398370</v>
      </c>
      <c r="N1280" s="135">
        <f>SUM(N1282:N1283)</f>
        <v>11396170.960000001</v>
      </c>
      <c r="O1280" s="23">
        <f t="shared" si="273"/>
        <v>99.98070741693769</v>
      </c>
      <c r="P1280" s="19">
        <f t="shared" si="279"/>
        <v>2507610</v>
      </c>
      <c r="R1280" s="5"/>
    </row>
    <row r="1281" spans="1:18" s="2" customFormat="1" x14ac:dyDescent="0.2">
      <c r="A1281" s="42"/>
      <c r="B1281" s="45"/>
      <c r="C1281" s="27" t="s">
        <v>15</v>
      </c>
      <c r="D1281" s="135"/>
      <c r="E1281" s="135"/>
      <c r="F1281" s="135"/>
      <c r="G1281" s="23"/>
      <c r="H1281" s="135"/>
      <c r="I1281" s="135"/>
      <c r="J1281" s="135"/>
      <c r="K1281" s="23"/>
      <c r="L1281" s="135"/>
      <c r="M1281" s="135"/>
      <c r="N1281" s="135"/>
      <c r="O1281" s="23"/>
      <c r="P1281" s="19">
        <f t="shared" si="279"/>
        <v>0</v>
      </c>
      <c r="R1281" s="5"/>
    </row>
    <row r="1282" spans="1:18" s="2" customFormat="1" ht="16.5" customHeight="1" x14ac:dyDescent="0.2">
      <c r="A1282" s="42"/>
      <c r="B1282" s="45"/>
      <c r="C1282" s="27" t="s">
        <v>19</v>
      </c>
      <c r="D1282" s="135">
        <f t="shared" si="277"/>
        <v>7373360</v>
      </c>
      <c r="E1282" s="135">
        <v>8990060</v>
      </c>
      <c r="F1282" s="135">
        <v>8987968.8200000003</v>
      </c>
      <c r="G1282" s="23">
        <f t="shared" si="278"/>
        <v>99.976738976158117</v>
      </c>
      <c r="H1282" s="135"/>
      <c r="I1282" s="135"/>
      <c r="J1282" s="135"/>
      <c r="K1282" s="23"/>
      <c r="L1282" s="135">
        <v>7373360</v>
      </c>
      <c r="M1282" s="135">
        <v>8990060</v>
      </c>
      <c r="N1282" s="135">
        <v>8987968.8200000003</v>
      </c>
      <c r="O1282" s="23">
        <f t="shared" si="273"/>
        <v>99.976738976158117</v>
      </c>
      <c r="P1282" s="19">
        <f t="shared" si="279"/>
        <v>1616700</v>
      </c>
      <c r="R1282" s="5"/>
    </row>
    <row r="1283" spans="1:18" s="2" customFormat="1" ht="15" customHeight="1" x14ac:dyDescent="0.2">
      <c r="A1283" s="42"/>
      <c r="B1283" s="45"/>
      <c r="C1283" s="27" t="s">
        <v>18</v>
      </c>
      <c r="D1283" s="135">
        <f t="shared" si="277"/>
        <v>1517400</v>
      </c>
      <c r="E1283" s="135">
        <v>2408310</v>
      </c>
      <c r="F1283" s="135">
        <v>2408202.14</v>
      </c>
      <c r="G1283" s="23">
        <f t="shared" si="278"/>
        <v>99.995521340691198</v>
      </c>
      <c r="H1283" s="135"/>
      <c r="I1283" s="135"/>
      <c r="J1283" s="135"/>
      <c r="K1283" s="23"/>
      <c r="L1283" s="135">
        <v>1517400</v>
      </c>
      <c r="M1283" s="135">
        <v>2408310</v>
      </c>
      <c r="N1283" s="135">
        <v>2408202.14</v>
      </c>
      <c r="O1283" s="23">
        <f t="shared" si="273"/>
        <v>99.995521340691198</v>
      </c>
      <c r="P1283" s="19">
        <f t="shared" si="279"/>
        <v>890910</v>
      </c>
      <c r="R1283" s="5"/>
    </row>
    <row r="1284" spans="1:18" s="2" customFormat="1" ht="15" hidden="1" customHeight="1" x14ac:dyDescent="0.2">
      <c r="A1284" s="42"/>
      <c r="B1284" s="45"/>
      <c r="C1284" s="22" t="s">
        <v>16</v>
      </c>
      <c r="D1284" s="135">
        <f t="shared" si="277"/>
        <v>0</v>
      </c>
      <c r="E1284" s="135"/>
      <c r="F1284" s="135"/>
      <c r="G1284" s="23" t="e">
        <f t="shared" si="278"/>
        <v>#DIV/0!</v>
      </c>
      <c r="H1284" s="135"/>
      <c r="I1284" s="135">
        <f t="shared" si="274"/>
        <v>0</v>
      </c>
      <c r="J1284" s="135"/>
      <c r="K1284" s="23"/>
      <c r="L1284" s="135"/>
      <c r="M1284" s="135"/>
      <c r="N1284" s="135"/>
      <c r="O1284" s="23" t="e">
        <f t="shared" si="273"/>
        <v>#DIV/0!</v>
      </c>
      <c r="P1284" s="19">
        <f t="shared" si="279"/>
        <v>0</v>
      </c>
      <c r="R1284" s="5"/>
    </row>
    <row r="1285" spans="1:18" s="2" customFormat="1" ht="15" customHeight="1" x14ac:dyDescent="0.2">
      <c r="A1285" s="43"/>
      <c r="B1285" s="46"/>
      <c r="C1285" s="37" t="s">
        <v>17</v>
      </c>
      <c r="D1285" s="136">
        <f t="shared" si="277"/>
        <v>1000</v>
      </c>
      <c r="E1285" s="136">
        <v>26800</v>
      </c>
      <c r="F1285" s="136">
        <v>26785.93</v>
      </c>
      <c r="G1285" s="38">
        <f t="shared" si="278"/>
        <v>99.947500000000005</v>
      </c>
      <c r="H1285" s="136"/>
      <c r="I1285" s="136"/>
      <c r="J1285" s="136"/>
      <c r="K1285" s="38"/>
      <c r="L1285" s="136">
        <v>1000</v>
      </c>
      <c r="M1285" s="136">
        <v>26800</v>
      </c>
      <c r="N1285" s="136">
        <v>26785.93</v>
      </c>
      <c r="O1285" s="38">
        <f t="shared" si="273"/>
        <v>99.947500000000005</v>
      </c>
      <c r="P1285" s="19">
        <f t="shared" si="279"/>
        <v>25800</v>
      </c>
      <c r="R1285" s="5"/>
    </row>
    <row r="1286" spans="1:18" s="2" customFormat="1" ht="38.25" customHeight="1" x14ac:dyDescent="0.2">
      <c r="A1286" s="42"/>
      <c r="B1286" s="112"/>
      <c r="C1286" s="110" t="s">
        <v>149</v>
      </c>
      <c r="D1286" s="140">
        <f t="shared" si="277"/>
        <v>307530</v>
      </c>
      <c r="E1286" s="140">
        <v>254380</v>
      </c>
      <c r="F1286" s="140">
        <v>246294.41</v>
      </c>
      <c r="G1286" s="50">
        <f t="shared" si="278"/>
        <v>96.821452158188535</v>
      </c>
      <c r="H1286" s="140"/>
      <c r="I1286" s="140"/>
      <c r="J1286" s="140"/>
      <c r="K1286" s="50"/>
      <c r="L1286" s="140">
        <v>307530</v>
      </c>
      <c r="M1286" s="140">
        <v>254380</v>
      </c>
      <c r="N1286" s="140">
        <v>246294.41</v>
      </c>
      <c r="O1286" s="50">
        <f t="shared" si="273"/>
        <v>96.821452158188535</v>
      </c>
      <c r="P1286" s="19">
        <f t="shared" si="279"/>
        <v>-53150</v>
      </c>
      <c r="R1286" s="5"/>
    </row>
    <row r="1287" spans="1:18" s="2" customFormat="1" ht="14.25" hidden="1" customHeight="1" x14ac:dyDescent="0.2">
      <c r="A1287" s="42"/>
      <c r="B1287" s="45"/>
      <c r="C1287" s="25" t="s">
        <v>111</v>
      </c>
      <c r="D1287" s="135">
        <f t="shared" si="277"/>
        <v>0</v>
      </c>
      <c r="E1287" s="135">
        <f>SUM(E1289)</f>
        <v>0</v>
      </c>
      <c r="F1287" s="135">
        <f>SUM(F1289)</f>
        <v>0</v>
      </c>
      <c r="G1287" s="23" t="e">
        <f t="shared" si="278"/>
        <v>#DIV/0!</v>
      </c>
      <c r="H1287" s="135"/>
      <c r="I1287" s="135">
        <f t="shared" si="274"/>
        <v>0</v>
      </c>
      <c r="J1287" s="135">
        <f t="shared" si="274"/>
        <v>0</v>
      </c>
      <c r="K1287" s="23"/>
      <c r="L1287" s="135"/>
      <c r="M1287" s="135">
        <f>SUM(M1289)</f>
        <v>0</v>
      </c>
      <c r="N1287" s="135">
        <f>SUM(N1289)</f>
        <v>0</v>
      </c>
      <c r="O1287" s="23" t="e">
        <f t="shared" si="273"/>
        <v>#DIV/0!</v>
      </c>
      <c r="P1287" s="19">
        <f t="shared" si="279"/>
        <v>0</v>
      </c>
      <c r="R1287" s="5"/>
    </row>
    <row r="1288" spans="1:18" s="2" customFormat="1" hidden="1" x14ac:dyDescent="0.2">
      <c r="A1288" s="42"/>
      <c r="B1288" s="45"/>
      <c r="C1288" s="26" t="s">
        <v>22</v>
      </c>
      <c r="D1288" s="135"/>
      <c r="E1288" s="135"/>
      <c r="F1288" s="135"/>
      <c r="G1288" s="23"/>
      <c r="H1288" s="135"/>
      <c r="I1288" s="135">
        <f t="shared" si="274"/>
        <v>0</v>
      </c>
      <c r="J1288" s="135">
        <f t="shared" si="274"/>
        <v>0</v>
      </c>
      <c r="K1288" s="23"/>
      <c r="L1288" s="135"/>
      <c r="M1288" s="135"/>
      <c r="N1288" s="135"/>
      <c r="O1288" s="23"/>
      <c r="P1288" s="19">
        <f t="shared" si="279"/>
        <v>0</v>
      </c>
      <c r="R1288" s="5"/>
    </row>
    <row r="1289" spans="1:18" s="2" customFormat="1" ht="13.5" hidden="1" customHeight="1" x14ac:dyDescent="0.2">
      <c r="A1289" s="42"/>
      <c r="B1289" s="112"/>
      <c r="C1289" s="49" t="s">
        <v>7</v>
      </c>
      <c r="D1289" s="140">
        <f t="shared" si="277"/>
        <v>0</v>
      </c>
      <c r="E1289" s="140"/>
      <c r="F1289" s="140"/>
      <c r="G1289" s="50" t="e">
        <f t="shared" si="278"/>
        <v>#DIV/0!</v>
      </c>
      <c r="H1289" s="140"/>
      <c r="I1289" s="140">
        <f t="shared" si="274"/>
        <v>0</v>
      </c>
      <c r="J1289" s="140">
        <f t="shared" si="274"/>
        <v>0</v>
      </c>
      <c r="K1289" s="50"/>
      <c r="L1289" s="140"/>
      <c r="M1289" s="140"/>
      <c r="N1289" s="140"/>
      <c r="O1289" s="50" t="e">
        <f t="shared" si="273"/>
        <v>#DIV/0!</v>
      </c>
      <c r="P1289" s="19">
        <f t="shared" si="279"/>
        <v>0</v>
      </c>
      <c r="R1289" s="5"/>
    </row>
    <row r="1290" spans="1:18" s="2" customFormat="1" hidden="1" x14ac:dyDescent="0.2">
      <c r="A1290" s="42"/>
      <c r="B1290" s="45"/>
      <c r="C1290" s="27" t="s">
        <v>15</v>
      </c>
      <c r="D1290" s="135"/>
      <c r="E1290" s="135"/>
      <c r="F1290" s="135"/>
      <c r="G1290" s="23"/>
      <c r="H1290" s="135"/>
      <c r="I1290" s="135">
        <f t="shared" si="274"/>
        <v>0</v>
      </c>
      <c r="J1290" s="135">
        <f t="shared" si="274"/>
        <v>0</v>
      </c>
      <c r="K1290" s="23"/>
      <c r="L1290" s="135"/>
      <c r="M1290" s="135"/>
      <c r="N1290" s="135"/>
      <c r="O1290" s="23"/>
      <c r="P1290" s="19">
        <f t="shared" si="279"/>
        <v>0</v>
      </c>
      <c r="R1290" s="5"/>
    </row>
    <row r="1291" spans="1:18" s="2" customFormat="1" ht="42" hidden="1" customHeight="1" x14ac:dyDescent="0.2">
      <c r="A1291" s="42"/>
      <c r="B1291" s="112"/>
      <c r="C1291" s="53" t="s">
        <v>150</v>
      </c>
      <c r="D1291" s="140"/>
      <c r="E1291" s="140"/>
      <c r="F1291" s="140"/>
      <c r="G1291" s="50" t="e">
        <f t="shared" si="278"/>
        <v>#DIV/0!</v>
      </c>
      <c r="H1291" s="140"/>
      <c r="I1291" s="140">
        <f t="shared" si="274"/>
        <v>0</v>
      </c>
      <c r="J1291" s="140">
        <f t="shared" si="274"/>
        <v>0</v>
      </c>
      <c r="K1291" s="50"/>
      <c r="L1291" s="140"/>
      <c r="M1291" s="140"/>
      <c r="N1291" s="140"/>
      <c r="O1291" s="50" t="e">
        <f>N1291/M1291*100</f>
        <v>#DIV/0!</v>
      </c>
      <c r="P1291" s="34">
        <f t="shared" si="279"/>
        <v>0</v>
      </c>
      <c r="R1291" s="5"/>
    </row>
    <row r="1292" spans="1:18" s="2" customFormat="1" ht="15.75" customHeight="1" x14ac:dyDescent="0.2">
      <c r="A1292" s="42"/>
      <c r="B1292" s="32">
        <v>80146</v>
      </c>
      <c r="C1292" s="41" t="s">
        <v>114</v>
      </c>
      <c r="D1292" s="135">
        <f t="shared" si="277"/>
        <v>3009900</v>
      </c>
      <c r="E1292" s="135">
        <f>SUM(E1293,E1302)</f>
        <v>2440692</v>
      </c>
      <c r="F1292" s="135">
        <f>SUM(F1293,F1302)</f>
        <v>2387666.91</v>
      </c>
      <c r="G1292" s="23">
        <f t="shared" si="278"/>
        <v>97.827456721290531</v>
      </c>
      <c r="H1292" s="135">
        <f>SUM(H1293,H1302)</f>
        <v>1797200</v>
      </c>
      <c r="I1292" s="135">
        <f t="shared" si="274"/>
        <v>1608336</v>
      </c>
      <c r="J1292" s="135">
        <f t="shared" si="274"/>
        <v>1591780.5300000003</v>
      </c>
      <c r="K1292" s="23">
        <f t="shared" ref="K1292:K1428" si="280">J1292/I1292*100</f>
        <v>98.970646059032447</v>
      </c>
      <c r="L1292" s="135">
        <f>SUM(L1293,L1302)</f>
        <v>1212700</v>
      </c>
      <c r="M1292" s="135">
        <f>SUM(M1293,M1302)</f>
        <v>832356</v>
      </c>
      <c r="N1292" s="135">
        <f>SUM(N1293,N1302)</f>
        <v>795886.38</v>
      </c>
      <c r="O1292" s="23">
        <f>N1292/M1292*100</f>
        <v>95.618506984991996</v>
      </c>
      <c r="P1292" s="59">
        <f t="shared" si="279"/>
        <v>-569208</v>
      </c>
      <c r="R1292" s="5"/>
    </row>
    <row r="1293" spans="1:18" s="2" customFormat="1" ht="12.75" customHeight="1" x14ac:dyDescent="0.2">
      <c r="A1293" s="42"/>
      <c r="B1293" s="32"/>
      <c r="C1293" s="41" t="s">
        <v>110</v>
      </c>
      <c r="D1293" s="135">
        <f t="shared" si="277"/>
        <v>3009900</v>
      </c>
      <c r="E1293" s="135">
        <f>SUM(E1295,E1299,E1300,E1301)</f>
        <v>2440692</v>
      </c>
      <c r="F1293" s="135">
        <f>SUM(F1295,F1299,F1300,F1301)</f>
        <v>2387666.91</v>
      </c>
      <c r="G1293" s="23">
        <f t="shared" si="278"/>
        <v>97.827456721290531</v>
      </c>
      <c r="H1293" s="135">
        <f>SUM(H1295,H1299,H1300,H1301)</f>
        <v>1797200</v>
      </c>
      <c r="I1293" s="135">
        <f t="shared" si="274"/>
        <v>1608336</v>
      </c>
      <c r="J1293" s="135">
        <f t="shared" si="274"/>
        <v>1591780.5300000003</v>
      </c>
      <c r="K1293" s="23">
        <f t="shared" si="280"/>
        <v>98.970646059032447</v>
      </c>
      <c r="L1293" s="135">
        <f>SUM(L1295,L1299,L1300,L1301)</f>
        <v>1212700</v>
      </c>
      <c r="M1293" s="135">
        <f>SUM(M1295,M1299,M1300,M1301)</f>
        <v>832356</v>
      </c>
      <c r="N1293" s="135">
        <f>SUM(N1295,N1299,N1300,N1301)</f>
        <v>795886.38</v>
      </c>
      <c r="O1293" s="23">
        <f>N1293/M1293*100</f>
        <v>95.618506984991996</v>
      </c>
      <c r="P1293" s="19">
        <f t="shared" si="279"/>
        <v>-569208</v>
      </c>
      <c r="R1293" s="5"/>
    </row>
    <row r="1294" spans="1:18" s="2" customFormat="1" ht="12" customHeight="1" x14ac:dyDescent="0.2">
      <c r="A1294" s="42"/>
      <c r="B1294" s="32"/>
      <c r="C1294" s="27" t="s">
        <v>22</v>
      </c>
      <c r="D1294" s="135"/>
      <c r="E1294" s="135"/>
      <c r="F1294" s="135"/>
      <c r="G1294" s="23"/>
      <c r="H1294" s="135"/>
      <c r="I1294" s="135"/>
      <c r="J1294" s="135"/>
      <c r="K1294" s="23"/>
      <c r="L1294" s="135"/>
      <c r="M1294" s="135"/>
      <c r="N1294" s="135"/>
      <c r="O1294" s="23"/>
      <c r="P1294" s="19">
        <f t="shared" si="279"/>
        <v>0</v>
      </c>
      <c r="R1294" s="5"/>
    </row>
    <row r="1295" spans="1:18" s="2" customFormat="1" ht="9.75" customHeight="1" x14ac:dyDescent="0.2">
      <c r="A1295" s="42"/>
      <c r="B1295" s="32"/>
      <c r="C1295" s="22" t="s">
        <v>14</v>
      </c>
      <c r="D1295" s="135">
        <f t="shared" si="277"/>
        <v>3009900</v>
      </c>
      <c r="E1295" s="135">
        <f>SUM(E1297:E1298)</f>
        <v>2440692</v>
      </c>
      <c r="F1295" s="135">
        <f>SUM(F1297:F1298)</f>
        <v>2387666.91</v>
      </c>
      <c r="G1295" s="23">
        <f t="shared" si="278"/>
        <v>97.827456721290531</v>
      </c>
      <c r="H1295" s="135">
        <f>SUM(H1297:H1298)</f>
        <v>1797200</v>
      </c>
      <c r="I1295" s="135">
        <f t="shared" si="274"/>
        <v>1608336</v>
      </c>
      <c r="J1295" s="135">
        <f t="shared" si="274"/>
        <v>1591780.5300000003</v>
      </c>
      <c r="K1295" s="23">
        <f t="shared" si="280"/>
        <v>98.970646059032447</v>
      </c>
      <c r="L1295" s="135">
        <f>SUM(L1297:L1298)</f>
        <v>1212700</v>
      </c>
      <c r="M1295" s="135">
        <f>SUM(M1297:M1298)</f>
        <v>832356</v>
      </c>
      <c r="N1295" s="135">
        <f>SUM(N1297:N1298)</f>
        <v>795886.38</v>
      </c>
      <c r="O1295" s="23">
        <f>N1295/M1295*100</f>
        <v>95.618506984991996</v>
      </c>
      <c r="P1295" s="19">
        <f t="shared" si="279"/>
        <v>-569208</v>
      </c>
      <c r="R1295" s="5"/>
    </row>
    <row r="1296" spans="1:18" s="2" customFormat="1" ht="14.25" customHeight="1" x14ac:dyDescent="0.2">
      <c r="A1296" s="42"/>
      <c r="B1296" s="32"/>
      <c r="C1296" s="27" t="s">
        <v>15</v>
      </c>
      <c r="D1296" s="135"/>
      <c r="E1296" s="135"/>
      <c r="F1296" s="135"/>
      <c r="G1296" s="23"/>
      <c r="H1296" s="135"/>
      <c r="I1296" s="135"/>
      <c r="J1296" s="135"/>
      <c r="K1296" s="23"/>
      <c r="L1296" s="135"/>
      <c r="M1296" s="135"/>
      <c r="N1296" s="135"/>
      <c r="O1296" s="23"/>
      <c r="P1296" s="19">
        <f t="shared" si="279"/>
        <v>0</v>
      </c>
      <c r="R1296" s="5"/>
    </row>
    <row r="1297" spans="1:18" s="2" customFormat="1" ht="13.5" hidden="1" customHeight="1" x14ac:dyDescent="0.2">
      <c r="A1297" s="42"/>
      <c r="B1297" s="32"/>
      <c r="C1297" s="27" t="s">
        <v>19</v>
      </c>
      <c r="D1297" s="135"/>
      <c r="E1297" s="135"/>
      <c r="F1297" s="135"/>
      <c r="G1297" s="23" t="e">
        <f t="shared" si="278"/>
        <v>#DIV/0!</v>
      </c>
      <c r="H1297" s="135"/>
      <c r="I1297" s="135">
        <f t="shared" si="274"/>
        <v>0</v>
      </c>
      <c r="J1297" s="135">
        <f t="shared" si="274"/>
        <v>0</v>
      </c>
      <c r="K1297" s="23" t="e">
        <f t="shared" si="280"/>
        <v>#DIV/0!</v>
      </c>
      <c r="L1297" s="135"/>
      <c r="M1297" s="135"/>
      <c r="N1297" s="135"/>
      <c r="O1297" s="23"/>
      <c r="P1297" s="19">
        <f t="shared" si="279"/>
        <v>0</v>
      </c>
      <c r="R1297" s="5"/>
    </row>
    <row r="1298" spans="1:18" s="2" customFormat="1" ht="15.75" customHeight="1" x14ac:dyDescent="0.2">
      <c r="A1298" s="42"/>
      <c r="B1298" s="48"/>
      <c r="C1298" s="122" t="s">
        <v>18</v>
      </c>
      <c r="D1298" s="140">
        <f t="shared" si="277"/>
        <v>3009900</v>
      </c>
      <c r="E1298" s="140">
        <v>2440692</v>
      </c>
      <c r="F1298" s="140">
        <v>2387666.91</v>
      </c>
      <c r="G1298" s="50">
        <f t="shared" si="278"/>
        <v>97.827456721290531</v>
      </c>
      <c r="H1298" s="140">
        <v>1797200</v>
      </c>
      <c r="I1298" s="140">
        <f t="shared" si="274"/>
        <v>1608336</v>
      </c>
      <c r="J1298" s="140">
        <f t="shared" si="274"/>
        <v>1591780.5300000003</v>
      </c>
      <c r="K1298" s="50">
        <f t="shared" si="280"/>
        <v>98.970646059032447</v>
      </c>
      <c r="L1298" s="140">
        <v>1212700</v>
      </c>
      <c r="M1298" s="140">
        <v>832356</v>
      </c>
      <c r="N1298" s="140">
        <v>795886.38</v>
      </c>
      <c r="O1298" s="50">
        <f>N1298/M1298*100</f>
        <v>95.618506984991996</v>
      </c>
      <c r="P1298" s="19">
        <f t="shared" si="279"/>
        <v>-569208</v>
      </c>
      <c r="R1298" s="5"/>
    </row>
    <row r="1299" spans="1:18" s="2" customFormat="1" ht="17.25" hidden="1" customHeight="1" x14ac:dyDescent="0.2">
      <c r="A1299" s="42"/>
      <c r="B1299" s="32"/>
      <c r="C1299" s="22" t="s">
        <v>16</v>
      </c>
      <c r="D1299" s="135">
        <f t="shared" si="277"/>
        <v>0</v>
      </c>
      <c r="E1299" s="135"/>
      <c r="F1299" s="135"/>
      <c r="G1299" s="23" t="e">
        <f t="shared" si="278"/>
        <v>#DIV/0!</v>
      </c>
      <c r="H1299" s="135"/>
      <c r="I1299" s="135">
        <f t="shared" si="274"/>
        <v>0</v>
      </c>
      <c r="J1299" s="135">
        <f t="shared" si="274"/>
        <v>0</v>
      </c>
      <c r="K1299" s="23" t="e">
        <f t="shared" si="280"/>
        <v>#DIV/0!</v>
      </c>
      <c r="L1299" s="135"/>
      <c r="M1299" s="135"/>
      <c r="N1299" s="135"/>
      <c r="O1299" s="23"/>
      <c r="P1299" s="34">
        <f t="shared" si="279"/>
        <v>0</v>
      </c>
      <c r="R1299" s="5"/>
    </row>
    <row r="1300" spans="1:18" s="2" customFormat="1" ht="15" hidden="1" customHeight="1" x14ac:dyDescent="0.2">
      <c r="A1300" s="42"/>
      <c r="B1300" s="32"/>
      <c r="C1300" s="22" t="s">
        <v>17</v>
      </c>
      <c r="D1300" s="135">
        <f t="shared" si="277"/>
        <v>0</v>
      </c>
      <c r="E1300" s="135"/>
      <c r="F1300" s="135"/>
      <c r="G1300" s="23" t="e">
        <f t="shared" si="278"/>
        <v>#DIV/0!</v>
      </c>
      <c r="H1300" s="135"/>
      <c r="I1300" s="135">
        <f t="shared" si="274"/>
        <v>0</v>
      </c>
      <c r="J1300" s="135">
        <f t="shared" si="274"/>
        <v>0</v>
      </c>
      <c r="K1300" s="23" t="e">
        <f t="shared" si="280"/>
        <v>#DIV/0!</v>
      </c>
      <c r="L1300" s="135"/>
      <c r="M1300" s="135"/>
      <c r="N1300" s="135"/>
      <c r="O1300" s="23"/>
      <c r="P1300" s="19">
        <f t="shared" si="279"/>
        <v>0</v>
      </c>
      <c r="R1300" s="5"/>
    </row>
    <row r="1301" spans="1:18" s="2" customFormat="1" ht="39" hidden="1" customHeight="1" x14ac:dyDescent="0.2">
      <c r="A1301" s="42"/>
      <c r="B1301" s="32"/>
      <c r="C1301" s="24" t="s">
        <v>149</v>
      </c>
      <c r="D1301" s="135">
        <f t="shared" si="277"/>
        <v>0</v>
      </c>
      <c r="E1301" s="135"/>
      <c r="F1301" s="135"/>
      <c r="G1301" s="23" t="e">
        <f t="shared" si="278"/>
        <v>#DIV/0!</v>
      </c>
      <c r="H1301" s="135"/>
      <c r="I1301" s="135">
        <f t="shared" si="274"/>
        <v>0</v>
      </c>
      <c r="J1301" s="135">
        <f t="shared" si="274"/>
        <v>0</v>
      </c>
      <c r="K1301" s="23" t="e">
        <f t="shared" si="280"/>
        <v>#DIV/0!</v>
      </c>
      <c r="L1301" s="135"/>
      <c r="M1301" s="135"/>
      <c r="N1301" s="135"/>
      <c r="O1301" s="23" t="e">
        <f t="shared" ref="O1301:O1308" si="281">N1301/M1301*100</f>
        <v>#DIV/0!</v>
      </c>
      <c r="P1301" s="19">
        <f t="shared" si="279"/>
        <v>0</v>
      </c>
      <c r="R1301" s="5"/>
    </row>
    <row r="1302" spans="1:18" s="2" customFormat="1" ht="15" hidden="1" customHeight="1" x14ac:dyDescent="0.2">
      <c r="A1302" s="42"/>
      <c r="B1302" s="32"/>
      <c r="C1302" s="25" t="s">
        <v>111</v>
      </c>
      <c r="D1302" s="135">
        <f t="shared" si="277"/>
        <v>0</v>
      </c>
      <c r="E1302" s="135">
        <f>SUM(E1304)</f>
        <v>0</v>
      </c>
      <c r="F1302" s="135">
        <f>SUM(F1304)</f>
        <v>0</v>
      </c>
      <c r="G1302" s="23" t="e">
        <f t="shared" si="278"/>
        <v>#DIV/0!</v>
      </c>
      <c r="H1302" s="135">
        <f>SUM(H1304)</f>
        <v>0</v>
      </c>
      <c r="I1302" s="135">
        <f t="shared" si="274"/>
        <v>0</v>
      </c>
      <c r="J1302" s="135">
        <f t="shared" si="274"/>
        <v>0</v>
      </c>
      <c r="K1302" s="23" t="e">
        <f t="shared" si="280"/>
        <v>#DIV/0!</v>
      </c>
      <c r="L1302" s="135">
        <f>SUM(L1304)</f>
        <v>0</v>
      </c>
      <c r="M1302" s="135">
        <f>SUM(M1304)</f>
        <v>0</v>
      </c>
      <c r="N1302" s="135">
        <f>SUM(N1304)</f>
        <v>0</v>
      </c>
      <c r="O1302" s="23" t="e">
        <f t="shared" si="281"/>
        <v>#DIV/0!</v>
      </c>
      <c r="P1302" s="19">
        <f t="shared" si="279"/>
        <v>0</v>
      </c>
      <c r="R1302" s="5"/>
    </row>
    <row r="1303" spans="1:18" s="2" customFormat="1" hidden="1" x14ac:dyDescent="0.2">
      <c r="A1303" s="42"/>
      <c r="B1303" s="32"/>
      <c r="C1303" s="26" t="s">
        <v>22</v>
      </c>
      <c r="D1303" s="135">
        <f t="shared" si="277"/>
        <v>0</v>
      </c>
      <c r="E1303" s="135"/>
      <c r="F1303" s="135"/>
      <c r="G1303" s="23" t="e">
        <f t="shared" si="278"/>
        <v>#DIV/0!</v>
      </c>
      <c r="H1303" s="135"/>
      <c r="I1303" s="135">
        <f t="shared" si="274"/>
        <v>0</v>
      </c>
      <c r="J1303" s="135">
        <f t="shared" si="274"/>
        <v>0</v>
      </c>
      <c r="K1303" s="23" t="e">
        <f t="shared" si="280"/>
        <v>#DIV/0!</v>
      </c>
      <c r="L1303" s="135"/>
      <c r="M1303" s="135"/>
      <c r="N1303" s="135"/>
      <c r="O1303" s="23" t="e">
        <f t="shared" si="281"/>
        <v>#DIV/0!</v>
      </c>
      <c r="P1303" s="19">
        <f t="shared" si="279"/>
        <v>0</v>
      </c>
      <c r="R1303" s="5"/>
    </row>
    <row r="1304" spans="1:18" s="2" customFormat="1" ht="14.25" hidden="1" customHeight="1" x14ac:dyDescent="0.2">
      <c r="A1304" s="42"/>
      <c r="B1304" s="32"/>
      <c r="C1304" s="22" t="s">
        <v>7</v>
      </c>
      <c r="D1304" s="135">
        <f t="shared" si="277"/>
        <v>0</v>
      </c>
      <c r="E1304" s="135"/>
      <c r="F1304" s="135"/>
      <c r="G1304" s="23" t="e">
        <f t="shared" si="278"/>
        <v>#DIV/0!</v>
      </c>
      <c r="H1304" s="135"/>
      <c r="I1304" s="135">
        <f t="shared" si="274"/>
        <v>0</v>
      </c>
      <c r="J1304" s="135">
        <f t="shared" si="274"/>
        <v>0</v>
      </c>
      <c r="K1304" s="23" t="e">
        <f t="shared" si="280"/>
        <v>#DIV/0!</v>
      </c>
      <c r="L1304" s="135"/>
      <c r="M1304" s="135"/>
      <c r="N1304" s="135"/>
      <c r="O1304" s="23" t="e">
        <f t="shared" si="281"/>
        <v>#DIV/0!</v>
      </c>
      <c r="P1304" s="19">
        <f t="shared" si="279"/>
        <v>0</v>
      </c>
      <c r="R1304" s="5"/>
    </row>
    <row r="1305" spans="1:18" s="2" customFormat="1" hidden="1" x14ac:dyDescent="0.2">
      <c r="A1305" s="42"/>
      <c r="B1305" s="32"/>
      <c r="C1305" s="27" t="s">
        <v>15</v>
      </c>
      <c r="D1305" s="135">
        <f t="shared" si="277"/>
        <v>0</v>
      </c>
      <c r="E1305" s="135"/>
      <c r="F1305" s="135"/>
      <c r="G1305" s="23" t="e">
        <f t="shared" si="278"/>
        <v>#DIV/0!</v>
      </c>
      <c r="H1305" s="135"/>
      <c r="I1305" s="135">
        <f t="shared" si="274"/>
        <v>0</v>
      </c>
      <c r="J1305" s="135">
        <f t="shared" si="274"/>
        <v>0</v>
      </c>
      <c r="K1305" s="23" t="e">
        <f t="shared" si="280"/>
        <v>#DIV/0!</v>
      </c>
      <c r="L1305" s="135"/>
      <c r="M1305" s="135"/>
      <c r="N1305" s="135"/>
      <c r="O1305" s="23" t="e">
        <f t="shared" si="281"/>
        <v>#DIV/0!</v>
      </c>
      <c r="P1305" s="19">
        <f t="shared" si="279"/>
        <v>0</v>
      </c>
      <c r="R1305" s="5"/>
    </row>
    <row r="1306" spans="1:18" s="2" customFormat="1" ht="38.25" hidden="1" customHeight="1" x14ac:dyDescent="0.2">
      <c r="A1306" s="42"/>
      <c r="B1306" s="32"/>
      <c r="C1306" s="121" t="s">
        <v>150</v>
      </c>
      <c r="D1306" s="135">
        <f t="shared" si="277"/>
        <v>0</v>
      </c>
      <c r="E1306" s="135"/>
      <c r="F1306" s="135"/>
      <c r="G1306" s="23" t="e">
        <f t="shared" si="278"/>
        <v>#DIV/0!</v>
      </c>
      <c r="H1306" s="135"/>
      <c r="I1306" s="135">
        <f t="shared" ref="I1306:J1351" si="282">E1306-M1306</f>
        <v>0</v>
      </c>
      <c r="J1306" s="135">
        <f t="shared" si="282"/>
        <v>0</v>
      </c>
      <c r="K1306" s="23" t="e">
        <f t="shared" si="280"/>
        <v>#DIV/0!</v>
      </c>
      <c r="L1306" s="135"/>
      <c r="M1306" s="135"/>
      <c r="N1306" s="135"/>
      <c r="O1306" s="23" t="e">
        <f t="shared" si="281"/>
        <v>#DIV/0!</v>
      </c>
      <c r="P1306" s="34">
        <f t="shared" si="279"/>
        <v>0</v>
      </c>
      <c r="R1306" s="5"/>
    </row>
    <row r="1307" spans="1:18" s="2" customFormat="1" ht="14.25" customHeight="1" x14ac:dyDescent="0.2">
      <c r="A1307" s="42"/>
      <c r="B1307" s="32">
        <v>80148</v>
      </c>
      <c r="C1307" s="41" t="s">
        <v>184</v>
      </c>
      <c r="D1307" s="135">
        <f t="shared" si="277"/>
        <v>83850330</v>
      </c>
      <c r="E1307" s="135">
        <f>SUM(E1308,E1317)</f>
        <v>89433280</v>
      </c>
      <c r="F1307" s="135">
        <f>SUM(F1308,F1317)</f>
        <v>87232664.839999989</v>
      </c>
      <c r="G1307" s="23">
        <f t="shared" si="278"/>
        <v>97.539377779725839</v>
      </c>
      <c r="H1307" s="135">
        <f>SUM(H1308,H1317)</f>
        <v>75108690</v>
      </c>
      <c r="I1307" s="135">
        <f t="shared" si="282"/>
        <v>79185000</v>
      </c>
      <c r="J1307" s="135">
        <f t="shared" si="282"/>
        <v>77411456.949999988</v>
      </c>
      <c r="K1307" s="23">
        <f t="shared" si="280"/>
        <v>97.760253772810486</v>
      </c>
      <c r="L1307" s="135">
        <f>SUM(L1308,L1317)</f>
        <v>8741640</v>
      </c>
      <c r="M1307" s="135">
        <f>SUM(M1308,M1317)</f>
        <v>10248280</v>
      </c>
      <c r="N1307" s="135">
        <f>SUM(N1308,N1317)</f>
        <v>9821207.8900000006</v>
      </c>
      <c r="O1307" s="23">
        <f t="shared" si="281"/>
        <v>95.83274354330679</v>
      </c>
      <c r="P1307" s="59">
        <f t="shared" si="279"/>
        <v>5582950</v>
      </c>
      <c r="R1307" s="162"/>
    </row>
    <row r="1308" spans="1:18" s="2" customFormat="1" ht="10.5" customHeight="1" x14ac:dyDescent="0.2">
      <c r="A1308" s="42"/>
      <c r="B1308" s="45"/>
      <c r="C1308" s="41" t="s">
        <v>110</v>
      </c>
      <c r="D1308" s="135">
        <f t="shared" si="277"/>
        <v>83850330</v>
      </c>
      <c r="E1308" s="135">
        <f>SUM(E1310,E1314,E1315,E1316)</f>
        <v>89413280</v>
      </c>
      <c r="F1308" s="135">
        <f>SUM(F1310,F1314,F1315,F1316)</f>
        <v>87212664.839999989</v>
      </c>
      <c r="G1308" s="23">
        <f t="shared" si="278"/>
        <v>97.5388273867148</v>
      </c>
      <c r="H1308" s="135">
        <f>SUM(H1310,H1314,H1315,H1316)</f>
        <v>75108690</v>
      </c>
      <c r="I1308" s="135">
        <f t="shared" si="282"/>
        <v>79185000</v>
      </c>
      <c r="J1308" s="135">
        <f t="shared" si="282"/>
        <v>77411456.949999988</v>
      </c>
      <c r="K1308" s="23">
        <f t="shared" si="280"/>
        <v>97.760253772810486</v>
      </c>
      <c r="L1308" s="135">
        <f>SUM(L1310,L1314,L1315,L1316)</f>
        <v>8741640</v>
      </c>
      <c r="M1308" s="135">
        <f>SUM(M1310,M1314,M1315,M1316)</f>
        <v>10228280</v>
      </c>
      <c r="N1308" s="135">
        <f>SUM(N1310,N1314,N1315,N1316)</f>
        <v>9801207.8900000006</v>
      </c>
      <c r="O1308" s="23">
        <f t="shared" si="281"/>
        <v>95.824595044328092</v>
      </c>
      <c r="P1308" s="19">
        <f t="shared" si="279"/>
        <v>5562950</v>
      </c>
      <c r="R1308" s="5"/>
    </row>
    <row r="1309" spans="1:18" s="2" customFormat="1" ht="15" customHeight="1" x14ac:dyDescent="0.2">
      <c r="A1309" s="42"/>
      <c r="B1309" s="45"/>
      <c r="C1309" s="27" t="s">
        <v>22</v>
      </c>
      <c r="D1309" s="135"/>
      <c r="E1309" s="135"/>
      <c r="F1309" s="135"/>
      <c r="G1309" s="23"/>
      <c r="H1309" s="135"/>
      <c r="I1309" s="135"/>
      <c r="J1309" s="135"/>
      <c r="K1309" s="23"/>
      <c r="L1309" s="135"/>
      <c r="M1309" s="135"/>
      <c r="N1309" s="135"/>
      <c r="O1309" s="23"/>
      <c r="P1309" s="19">
        <f t="shared" si="279"/>
        <v>0</v>
      </c>
      <c r="R1309" s="5"/>
    </row>
    <row r="1310" spans="1:18" s="2" customFormat="1" ht="13.5" customHeight="1" x14ac:dyDescent="0.2">
      <c r="A1310" s="42"/>
      <c r="B1310" s="45"/>
      <c r="C1310" s="22" t="s">
        <v>14</v>
      </c>
      <c r="D1310" s="135">
        <f t="shared" si="277"/>
        <v>83710580</v>
      </c>
      <c r="E1310" s="135">
        <f>SUM(E1312:E1313)</f>
        <v>89273450</v>
      </c>
      <c r="F1310" s="135">
        <f>SUM(F1312:F1313)</f>
        <v>87077299.979999989</v>
      </c>
      <c r="G1310" s="23">
        <f t="shared" si="278"/>
        <v>97.539974068438028</v>
      </c>
      <c r="H1310" s="135">
        <f>SUM(H1312:H1313)</f>
        <v>74980310</v>
      </c>
      <c r="I1310" s="135">
        <f t="shared" si="282"/>
        <v>79056830</v>
      </c>
      <c r="J1310" s="135">
        <f t="shared" si="282"/>
        <v>77287495.409999996</v>
      </c>
      <c r="K1310" s="23">
        <f t="shared" si="280"/>
        <v>97.761945944455391</v>
      </c>
      <c r="L1310" s="135">
        <f>SUM(L1312:L1313)</f>
        <v>8730270</v>
      </c>
      <c r="M1310" s="135">
        <f>SUM(M1312:M1313)</f>
        <v>10216620</v>
      </c>
      <c r="N1310" s="135">
        <f>SUM(N1312:N1313)</f>
        <v>9789804.5700000003</v>
      </c>
      <c r="O1310" s="23">
        <f>N1310/M1310*100</f>
        <v>95.822342124890625</v>
      </c>
      <c r="P1310" s="19">
        <f t="shared" si="279"/>
        <v>5562870</v>
      </c>
      <c r="R1310" s="5"/>
    </row>
    <row r="1311" spans="1:18" s="2" customFormat="1" x14ac:dyDescent="0.2">
      <c r="A1311" s="42"/>
      <c r="B1311" s="45"/>
      <c r="C1311" s="27" t="s">
        <v>15</v>
      </c>
      <c r="D1311" s="135"/>
      <c r="E1311" s="135"/>
      <c r="F1311" s="135"/>
      <c r="G1311" s="23"/>
      <c r="H1311" s="135"/>
      <c r="I1311" s="135"/>
      <c r="J1311" s="135"/>
      <c r="K1311" s="23"/>
      <c r="L1311" s="135"/>
      <c r="M1311" s="135"/>
      <c r="N1311" s="135"/>
      <c r="O1311" s="23"/>
      <c r="P1311" s="19">
        <f t="shared" si="279"/>
        <v>0</v>
      </c>
      <c r="R1311" s="5"/>
    </row>
    <row r="1312" spans="1:18" s="2" customFormat="1" ht="12.75" customHeight="1" x14ac:dyDescent="0.2">
      <c r="A1312" s="42"/>
      <c r="B1312" s="45"/>
      <c r="C1312" s="27" t="s">
        <v>19</v>
      </c>
      <c r="D1312" s="135">
        <f t="shared" si="277"/>
        <v>34423480</v>
      </c>
      <c r="E1312" s="135">
        <v>40553701</v>
      </c>
      <c r="F1312" s="135">
        <v>40117570.189999998</v>
      </c>
      <c r="G1312" s="23">
        <f t="shared" si="278"/>
        <v>98.924559783088597</v>
      </c>
      <c r="H1312" s="135">
        <v>29759830</v>
      </c>
      <c r="I1312" s="135">
        <f t="shared" si="282"/>
        <v>35213171</v>
      </c>
      <c r="J1312" s="135">
        <f t="shared" si="282"/>
        <v>34917619.059999995</v>
      </c>
      <c r="K1312" s="23">
        <f t="shared" si="280"/>
        <v>99.160677861133252</v>
      </c>
      <c r="L1312" s="135">
        <v>4663650</v>
      </c>
      <c r="M1312" s="135">
        <v>5340530</v>
      </c>
      <c r="N1312" s="135">
        <v>5199951.13</v>
      </c>
      <c r="O1312" s="23">
        <f>N1312/M1312*100</f>
        <v>97.367698149809101</v>
      </c>
      <c r="P1312" s="19">
        <f t="shared" si="279"/>
        <v>6130221</v>
      </c>
      <c r="R1312" s="5"/>
    </row>
    <row r="1313" spans="1:19" s="2" customFormat="1" ht="15.75" customHeight="1" x14ac:dyDescent="0.2">
      <c r="A1313" s="42"/>
      <c r="B1313" s="45"/>
      <c r="C1313" s="27" t="s">
        <v>18</v>
      </c>
      <c r="D1313" s="135">
        <f t="shared" si="277"/>
        <v>49287100</v>
      </c>
      <c r="E1313" s="135">
        <v>48719749</v>
      </c>
      <c r="F1313" s="135">
        <v>46959729.789999999</v>
      </c>
      <c r="G1313" s="23">
        <f t="shared" si="278"/>
        <v>96.3874624846692</v>
      </c>
      <c r="H1313" s="135">
        <v>45220480</v>
      </c>
      <c r="I1313" s="135">
        <f t="shared" si="282"/>
        <v>43843659</v>
      </c>
      <c r="J1313" s="135">
        <f t="shared" si="282"/>
        <v>42369876.350000001</v>
      </c>
      <c r="K1313" s="23">
        <f t="shared" si="280"/>
        <v>96.638550058059707</v>
      </c>
      <c r="L1313" s="135">
        <v>4066620</v>
      </c>
      <c r="M1313" s="135">
        <v>4876090</v>
      </c>
      <c r="N1313" s="135">
        <v>4589853.4400000004</v>
      </c>
      <c r="O1313" s="23">
        <f>N1313/M1313*100</f>
        <v>94.129793338515086</v>
      </c>
      <c r="P1313" s="19">
        <f t="shared" si="279"/>
        <v>-567351</v>
      </c>
      <c r="R1313" s="172"/>
      <c r="S1313" s="166"/>
    </row>
    <row r="1314" spans="1:19" s="2" customFormat="1" ht="15" hidden="1" customHeight="1" x14ac:dyDescent="0.2">
      <c r="A1314" s="42"/>
      <c r="B1314" s="45"/>
      <c r="C1314" s="22" t="s">
        <v>16</v>
      </c>
      <c r="D1314" s="135">
        <f t="shared" si="277"/>
        <v>0</v>
      </c>
      <c r="E1314" s="135"/>
      <c r="F1314" s="135"/>
      <c r="G1314" s="23" t="e">
        <f t="shared" si="278"/>
        <v>#DIV/0!</v>
      </c>
      <c r="H1314" s="135"/>
      <c r="I1314" s="135">
        <f t="shared" si="282"/>
        <v>0</v>
      </c>
      <c r="J1314" s="135">
        <f t="shared" si="282"/>
        <v>0</v>
      </c>
      <c r="K1314" s="23" t="e">
        <f t="shared" si="280"/>
        <v>#DIV/0!</v>
      </c>
      <c r="L1314" s="135"/>
      <c r="M1314" s="135"/>
      <c r="N1314" s="135"/>
      <c r="O1314" s="23" t="e">
        <f t="shared" ref="O1314:O1319" si="283">N1314/M1314*100</f>
        <v>#DIV/0!</v>
      </c>
      <c r="P1314" s="19">
        <f t="shared" si="279"/>
        <v>0</v>
      </c>
      <c r="R1314" s="5"/>
    </row>
    <row r="1315" spans="1:19" s="2" customFormat="1" ht="14.25" customHeight="1" x14ac:dyDescent="0.2">
      <c r="A1315" s="42"/>
      <c r="B1315" s="45"/>
      <c r="C1315" s="22" t="s">
        <v>17</v>
      </c>
      <c r="D1315" s="135">
        <f t="shared" si="277"/>
        <v>139750</v>
      </c>
      <c r="E1315" s="135">
        <v>139830</v>
      </c>
      <c r="F1315" s="135">
        <v>135364.85999999999</v>
      </c>
      <c r="G1315" s="23">
        <f t="shared" si="278"/>
        <v>96.806736751769989</v>
      </c>
      <c r="H1315" s="135">
        <v>128380</v>
      </c>
      <c r="I1315" s="135">
        <f t="shared" si="282"/>
        <v>128170</v>
      </c>
      <c r="J1315" s="135">
        <f t="shared" si="282"/>
        <v>123961.53999999998</v>
      </c>
      <c r="K1315" s="23">
        <f t="shared" si="280"/>
        <v>96.716501521416859</v>
      </c>
      <c r="L1315" s="135">
        <v>11370</v>
      </c>
      <c r="M1315" s="135">
        <v>11660</v>
      </c>
      <c r="N1315" s="135">
        <v>11403.32</v>
      </c>
      <c r="O1315" s="23">
        <f t="shared" si="283"/>
        <v>97.798627787307041</v>
      </c>
      <c r="P1315" s="34">
        <f t="shared" si="279"/>
        <v>80</v>
      </c>
      <c r="R1315" s="5"/>
    </row>
    <row r="1316" spans="1:19" s="2" customFormat="1" ht="39" hidden="1" customHeight="1" x14ac:dyDescent="0.2">
      <c r="A1316" s="42"/>
      <c r="B1316" s="45"/>
      <c r="C1316" s="24" t="s">
        <v>149</v>
      </c>
      <c r="D1316" s="135">
        <f t="shared" si="277"/>
        <v>0</v>
      </c>
      <c r="E1316" s="135"/>
      <c r="F1316" s="135"/>
      <c r="G1316" s="23" t="e">
        <f t="shared" si="278"/>
        <v>#DIV/0!</v>
      </c>
      <c r="H1316" s="135"/>
      <c r="I1316" s="135">
        <f t="shared" si="282"/>
        <v>0</v>
      </c>
      <c r="J1316" s="135">
        <f t="shared" si="282"/>
        <v>0</v>
      </c>
      <c r="K1316" s="23" t="e">
        <f t="shared" si="280"/>
        <v>#DIV/0!</v>
      </c>
      <c r="L1316" s="135"/>
      <c r="M1316" s="135"/>
      <c r="N1316" s="135"/>
      <c r="O1316" s="23" t="e">
        <f t="shared" si="283"/>
        <v>#DIV/0!</v>
      </c>
      <c r="P1316" s="19">
        <f t="shared" si="279"/>
        <v>0</v>
      </c>
      <c r="R1316" s="5"/>
    </row>
    <row r="1317" spans="1:19" s="2" customFormat="1" ht="13.5" customHeight="1" x14ac:dyDescent="0.2">
      <c r="A1317" s="42"/>
      <c r="B1317" s="45"/>
      <c r="C1317" s="25" t="s">
        <v>111</v>
      </c>
      <c r="D1317" s="135"/>
      <c r="E1317" s="135">
        <f>SUM(E1319)</f>
        <v>20000</v>
      </c>
      <c r="F1317" s="135">
        <f>SUM(F1319)</f>
        <v>20000</v>
      </c>
      <c r="G1317" s="23">
        <f t="shared" si="278"/>
        <v>100</v>
      </c>
      <c r="H1317" s="135"/>
      <c r="I1317" s="135"/>
      <c r="J1317" s="135"/>
      <c r="K1317" s="23"/>
      <c r="L1317" s="135"/>
      <c r="M1317" s="135">
        <f>SUM(M1319)</f>
        <v>20000</v>
      </c>
      <c r="N1317" s="135">
        <f>SUM(N1319)</f>
        <v>20000</v>
      </c>
      <c r="O1317" s="23">
        <f t="shared" si="283"/>
        <v>100</v>
      </c>
      <c r="P1317" s="19">
        <f t="shared" si="279"/>
        <v>20000</v>
      </c>
      <c r="R1317" s="5"/>
    </row>
    <row r="1318" spans="1:19" s="2" customFormat="1" x14ac:dyDescent="0.2">
      <c r="A1318" s="42"/>
      <c r="B1318" s="45"/>
      <c r="C1318" s="26" t="s">
        <v>22</v>
      </c>
      <c r="D1318" s="135"/>
      <c r="E1318" s="135"/>
      <c r="F1318" s="135"/>
      <c r="G1318" s="23"/>
      <c r="H1318" s="135"/>
      <c r="I1318" s="135"/>
      <c r="J1318" s="135"/>
      <c r="K1318" s="23"/>
      <c r="L1318" s="135"/>
      <c r="M1318" s="135"/>
      <c r="N1318" s="135"/>
      <c r="O1318" s="23"/>
      <c r="P1318" s="19">
        <f t="shared" si="279"/>
        <v>0</v>
      </c>
      <c r="R1318" s="5"/>
    </row>
    <row r="1319" spans="1:19" s="2" customFormat="1" x14ac:dyDescent="0.2">
      <c r="A1319" s="42"/>
      <c r="B1319" s="112"/>
      <c r="C1319" s="49" t="s">
        <v>7</v>
      </c>
      <c r="D1319" s="140"/>
      <c r="E1319" s="140">
        <v>20000</v>
      </c>
      <c r="F1319" s="140">
        <v>20000</v>
      </c>
      <c r="G1319" s="50">
        <f t="shared" si="278"/>
        <v>100</v>
      </c>
      <c r="H1319" s="140"/>
      <c r="I1319" s="140"/>
      <c r="J1319" s="140"/>
      <c r="K1319" s="50"/>
      <c r="L1319" s="140"/>
      <c r="M1319" s="140">
        <v>20000</v>
      </c>
      <c r="N1319" s="140">
        <v>20000</v>
      </c>
      <c r="O1319" s="50">
        <f t="shared" si="283"/>
        <v>100</v>
      </c>
      <c r="P1319" s="19">
        <f t="shared" si="279"/>
        <v>20000</v>
      </c>
      <c r="R1319" s="5"/>
    </row>
    <row r="1320" spans="1:19" s="2" customFormat="1" hidden="1" x14ac:dyDescent="0.2">
      <c r="A1320" s="42"/>
      <c r="B1320" s="45"/>
      <c r="C1320" s="27" t="s">
        <v>15</v>
      </c>
      <c r="D1320" s="135">
        <f t="shared" si="277"/>
        <v>0</v>
      </c>
      <c r="E1320" s="135"/>
      <c r="F1320" s="135"/>
      <c r="G1320" s="23" t="e">
        <f t="shared" si="278"/>
        <v>#DIV/0!</v>
      </c>
      <c r="H1320" s="135"/>
      <c r="I1320" s="135">
        <f t="shared" si="282"/>
        <v>0</v>
      </c>
      <c r="J1320" s="135">
        <f t="shared" si="282"/>
        <v>0</v>
      </c>
      <c r="K1320" s="23" t="e">
        <f t="shared" si="280"/>
        <v>#DIV/0!</v>
      </c>
      <c r="L1320" s="135"/>
      <c r="M1320" s="135"/>
      <c r="N1320" s="135"/>
      <c r="O1320" s="23" t="e">
        <f t="shared" ref="O1320:O1321" si="284">N1320/M1320*100</f>
        <v>#DIV/0!</v>
      </c>
      <c r="P1320" s="19">
        <f t="shared" si="279"/>
        <v>0</v>
      </c>
      <c r="R1320" s="5"/>
    </row>
    <row r="1321" spans="1:19" s="2" customFormat="1" ht="39" hidden="1" customHeight="1" x14ac:dyDescent="0.2">
      <c r="A1321" s="42"/>
      <c r="B1321" s="112"/>
      <c r="C1321" s="53" t="s">
        <v>150</v>
      </c>
      <c r="D1321" s="140">
        <f t="shared" si="277"/>
        <v>0</v>
      </c>
      <c r="E1321" s="140"/>
      <c r="F1321" s="140"/>
      <c r="G1321" s="50" t="e">
        <f t="shared" si="278"/>
        <v>#DIV/0!</v>
      </c>
      <c r="H1321" s="140"/>
      <c r="I1321" s="140">
        <f t="shared" si="282"/>
        <v>0</v>
      </c>
      <c r="J1321" s="135">
        <f t="shared" si="282"/>
        <v>0</v>
      </c>
      <c r="K1321" s="50" t="e">
        <f t="shared" si="280"/>
        <v>#DIV/0!</v>
      </c>
      <c r="L1321" s="140"/>
      <c r="M1321" s="140"/>
      <c r="N1321" s="140"/>
      <c r="O1321" s="50" t="e">
        <f t="shared" si="284"/>
        <v>#DIV/0!</v>
      </c>
      <c r="P1321" s="34">
        <f t="shared" si="279"/>
        <v>0</v>
      </c>
      <c r="R1321" s="5"/>
    </row>
    <row r="1322" spans="1:19" s="2" customFormat="1" ht="64.5" customHeight="1" x14ac:dyDescent="0.2">
      <c r="A1322" s="42"/>
      <c r="B1322" s="32">
        <v>80149</v>
      </c>
      <c r="C1322" s="133" t="s">
        <v>194</v>
      </c>
      <c r="D1322" s="135">
        <f t="shared" ref="D1322:D1400" si="285">H1322+L1322</f>
        <v>31511360</v>
      </c>
      <c r="E1322" s="135">
        <f>SUM(E1323,E1332)</f>
        <v>44068401</v>
      </c>
      <c r="F1322" s="135">
        <f>SUM(F1323,F1332)</f>
        <v>43914372.910000004</v>
      </c>
      <c r="G1322" s="23">
        <f t="shared" ref="G1322:G1323" si="286">F1322/E1322*100</f>
        <v>99.650479512519652</v>
      </c>
      <c r="H1322" s="135">
        <f>SUM(H1323)</f>
        <v>31511360</v>
      </c>
      <c r="I1322" s="135">
        <f t="shared" si="282"/>
        <v>44068401</v>
      </c>
      <c r="J1322" s="135">
        <f t="shared" si="282"/>
        <v>43914372.910000004</v>
      </c>
      <c r="K1322" s="23">
        <f t="shared" ref="K1322:K1323" si="287">J1322/I1322*100</f>
        <v>99.650479512519652</v>
      </c>
      <c r="L1322" s="135"/>
      <c r="M1322" s="135"/>
      <c r="N1322" s="135"/>
      <c r="O1322" s="23"/>
      <c r="P1322" s="59">
        <f t="shared" ref="P1322:P1336" si="288">E1322-D1322</f>
        <v>12557041</v>
      </c>
      <c r="R1322" s="5"/>
    </row>
    <row r="1323" spans="1:19" s="2" customFormat="1" ht="16.5" customHeight="1" x14ac:dyDescent="0.2">
      <c r="A1323" s="42"/>
      <c r="B1323" s="45"/>
      <c r="C1323" s="41" t="s">
        <v>110</v>
      </c>
      <c r="D1323" s="135">
        <f t="shared" si="285"/>
        <v>31511360</v>
      </c>
      <c r="E1323" s="135">
        <f>SUM(E1325,E1329,E1330,E1331)</f>
        <v>44068401</v>
      </c>
      <c r="F1323" s="135">
        <f>SUM(F1325,F1329,F1330,F1331)</f>
        <v>43914372.910000004</v>
      </c>
      <c r="G1323" s="23">
        <f t="shared" si="286"/>
        <v>99.650479512519652</v>
      </c>
      <c r="H1323" s="135">
        <f>SUM(H1325,H1329,H1330)</f>
        <v>31511360</v>
      </c>
      <c r="I1323" s="135">
        <f t="shared" si="282"/>
        <v>44068401</v>
      </c>
      <c r="J1323" s="135">
        <f t="shared" si="282"/>
        <v>43914372.910000004</v>
      </c>
      <c r="K1323" s="23">
        <f t="shared" si="287"/>
        <v>99.650479512519652</v>
      </c>
      <c r="L1323" s="135"/>
      <c r="M1323" s="135"/>
      <c r="N1323" s="135"/>
      <c r="O1323" s="23"/>
      <c r="P1323" s="19">
        <f t="shared" si="288"/>
        <v>12557041</v>
      </c>
      <c r="R1323" s="5"/>
    </row>
    <row r="1324" spans="1:19" s="2" customFormat="1" ht="12" customHeight="1" x14ac:dyDescent="0.2">
      <c r="A1324" s="42"/>
      <c r="B1324" s="45"/>
      <c r="C1324" s="27" t="s">
        <v>22</v>
      </c>
      <c r="D1324" s="135"/>
      <c r="E1324" s="135"/>
      <c r="F1324" s="135"/>
      <c r="G1324" s="23"/>
      <c r="H1324" s="135"/>
      <c r="I1324" s="135"/>
      <c r="J1324" s="135"/>
      <c r="K1324" s="23"/>
      <c r="L1324" s="135"/>
      <c r="M1324" s="135"/>
      <c r="N1324" s="135"/>
      <c r="O1324" s="23"/>
      <c r="P1324" s="19">
        <f t="shared" si="288"/>
        <v>0</v>
      </c>
      <c r="R1324" s="5"/>
    </row>
    <row r="1325" spans="1:19" s="2" customFormat="1" ht="13.5" customHeight="1" x14ac:dyDescent="0.2">
      <c r="A1325" s="42"/>
      <c r="B1325" s="45"/>
      <c r="C1325" s="22" t="s">
        <v>14</v>
      </c>
      <c r="D1325" s="135">
        <f t="shared" si="285"/>
        <v>10511150</v>
      </c>
      <c r="E1325" s="135">
        <f>SUM(E1327:E1328)</f>
        <v>10338930</v>
      </c>
      <c r="F1325" s="135">
        <f>SUM(F1327:F1328)</f>
        <v>10270503.889999999</v>
      </c>
      <c r="G1325" s="23">
        <f t="shared" ref="G1325" si="289">F1325/E1325*100</f>
        <v>99.33817029421806</v>
      </c>
      <c r="H1325" s="135">
        <f>SUM(H1327:H1328)</f>
        <v>10511150</v>
      </c>
      <c r="I1325" s="135">
        <f t="shared" si="282"/>
        <v>10338930</v>
      </c>
      <c r="J1325" s="135">
        <f t="shared" si="282"/>
        <v>10270503.889999999</v>
      </c>
      <c r="K1325" s="23">
        <f t="shared" ref="K1325" si="290">J1325/I1325*100</f>
        <v>99.33817029421806</v>
      </c>
      <c r="L1325" s="135"/>
      <c r="M1325" s="135"/>
      <c r="N1325" s="135"/>
      <c r="O1325" s="23"/>
      <c r="P1325" s="19">
        <f t="shared" si="288"/>
        <v>-172220</v>
      </c>
      <c r="R1325" s="5"/>
    </row>
    <row r="1326" spans="1:19" s="2" customFormat="1" x14ac:dyDescent="0.2">
      <c r="A1326" s="42"/>
      <c r="B1326" s="45"/>
      <c r="C1326" s="27" t="s">
        <v>15</v>
      </c>
      <c r="D1326" s="135"/>
      <c r="E1326" s="135"/>
      <c r="F1326" s="135"/>
      <c r="G1326" s="23"/>
      <c r="H1326" s="135"/>
      <c r="I1326" s="135"/>
      <c r="J1326" s="135"/>
      <c r="K1326" s="23"/>
      <c r="L1326" s="135"/>
      <c r="M1326" s="135"/>
      <c r="N1326" s="135"/>
      <c r="O1326" s="23"/>
      <c r="P1326" s="19">
        <f t="shared" si="288"/>
        <v>0</v>
      </c>
      <c r="R1326" s="5"/>
    </row>
    <row r="1327" spans="1:19" s="2" customFormat="1" ht="13.5" customHeight="1" x14ac:dyDescent="0.2">
      <c r="A1327" s="42"/>
      <c r="B1327" s="45"/>
      <c r="C1327" s="27" t="s">
        <v>19</v>
      </c>
      <c r="D1327" s="135">
        <f t="shared" si="285"/>
        <v>10084450</v>
      </c>
      <c r="E1327" s="135">
        <v>9927010</v>
      </c>
      <c r="F1327" s="135">
        <v>9859563.0299999993</v>
      </c>
      <c r="G1327" s="23">
        <f t="shared" ref="G1327:G1332" si="291">F1327/E1327*100</f>
        <v>99.320571148815191</v>
      </c>
      <c r="H1327" s="135">
        <v>10084450</v>
      </c>
      <c r="I1327" s="135">
        <f t="shared" si="282"/>
        <v>9927010</v>
      </c>
      <c r="J1327" s="135">
        <f t="shared" si="282"/>
        <v>9859563.0299999993</v>
      </c>
      <c r="K1327" s="23">
        <f t="shared" ref="K1327:K1332" si="292">J1327/I1327*100</f>
        <v>99.320571148815191</v>
      </c>
      <c r="L1327" s="135"/>
      <c r="M1327" s="135"/>
      <c r="N1327" s="135"/>
      <c r="O1327" s="23"/>
      <c r="P1327" s="19">
        <f t="shared" si="288"/>
        <v>-157440</v>
      </c>
      <c r="R1327" s="5"/>
    </row>
    <row r="1328" spans="1:19" s="2" customFormat="1" ht="15" customHeight="1" x14ac:dyDescent="0.2">
      <c r="A1328" s="42"/>
      <c r="B1328" s="45"/>
      <c r="C1328" s="27" t="s">
        <v>18</v>
      </c>
      <c r="D1328" s="135">
        <f t="shared" si="285"/>
        <v>426700</v>
      </c>
      <c r="E1328" s="135">
        <v>411920</v>
      </c>
      <c r="F1328" s="135">
        <v>410940.86</v>
      </c>
      <c r="G1328" s="23">
        <f t="shared" si="291"/>
        <v>99.762298504563987</v>
      </c>
      <c r="H1328" s="135">
        <v>426700</v>
      </c>
      <c r="I1328" s="135">
        <f t="shared" si="282"/>
        <v>411920</v>
      </c>
      <c r="J1328" s="135">
        <f t="shared" si="282"/>
        <v>410940.86</v>
      </c>
      <c r="K1328" s="23">
        <f t="shared" si="292"/>
        <v>99.762298504563987</v>
      </c>
      <c r="L1328" s="135"/>
      <c r="M1328" s="135"/>
      <c r="N1328" s="135"/>
      <c r="O1328" s="23"/>
      <c r="P1328" s="19">
        <f t="shared" si="288"/>
        <v>-14780</v>
      </c>
      <c r="R1328" s="5"/>
    </row>
    <row r="1329" spans="1:18" s="2" customFormat="1" ht="9.75" customHeight="1" x14ac:dyDescent="0.2">
      <c r="A1329" s="42"/>
      <c r="B1329" s="45"/>
      <c r="C1329" s="22" t="s">
        <v>16</v>
      </c>
      <c r="D1329" s="135">
        <f t="shared" si="285"/>
        <v>21000000</v>
      </c>
      <c r="E1329" s="135">
        <v>33722401</v>
      </c>
      <c r="F1329" s="135">
        <v>33636869.020000003</v>
      </c>
      <c r="G1329" s="23">
        <f t="shared" si="291"/>
        <v>99.746364501151632</v>
      </c>
      <c r="H1329" s="135">
        <v>21000000</v>
      </c>
      <c r="I1329" s="135">
        <f t="shared" si="282"/>
        <v>33722401</v>
      </c>
      <c r="J1329" s="135">
        <f t="shared" si="282"/>
        <v>33636869.020000003</v>
      </c>
      <c r="K1329" s="23">
        <f t="shared" si="292"/>
        <v>99.746364501151632</v>
      </c>
      <c r="L1329" s="135"/>
      <c r="M1329" s="135"/>
      <c r="N1329" s="135"/>
      <c r="O1329" s="23"/>
      <c r="P1329" s="19">
        <f t="shared" si="288"/>
        <v>12722401</v>
      </c>
      <c r="R1329" s="55"/>
    </row>
    <row r="1330" spans="1:18" s="2" customFormat="1" ht="15" customHeight="1" x14ac:dyDescent="0.2">
      <c r="A1330" s="42"/>
      <c r="B1330" s="112"/>
      <c r="C1330" s="49" t="s">
        <v>17</v>
      </c>
      <c r="D1330" s="140">
        <f t="shared" si="285"/>
        <v>210</v>
      </c>
      <c r="E1330" s="140">
        <v>7070</v>
      </c>
      <c r="F1330" s="140">
        <v>7000</v>
      </c>
      <c r="G1330" s="50">
        <f t="shared" si="291"/>
        <v>99.009900990099013</v>
      </c>
      <c r="H1330" s="140">
        <v>210</v>
      </c>
      <c r="I1330" s="140">
        <f t="shared" si="282"/>
        <v>7070</v>
      </c>
      <c r="J1330" s="140">
        <f t="shared" si="282"/>
        <v>7000</v>
      </c>
      <c r="K1330" s="50">
        <f t="shared" si="292"/>
        <v>99.009900990099013</v>
      </c>
      <c r="L1330" s="140"/>
      <c r="M1330" s="140"/>
      <c r="N1330" s="140"/>
      <c r="O1330" s="50"/>
      <c r="P1330" s="19">
        <f t="shared" si="288"/>
        <v>6860</v>
      </c>
      <c r="R1330" s="55"/>
    </row>
    <row r="1331" spans="1:18" s="2" customFormat="1" ht="39" hidden="1" customHeight="1" x14ac:dyDescent="0.2">
      <c r="A1331" s="42"/>
      <c r="B1331" s="45"/>
      <c r="C1331" s="24" t="s">
        <v>149</v>
      </c>
      <c r="D1331" s="135">
        <f t="shared" si="285"/>
        <v>0</v>
      </c>
      <c r="E1331" s="135"/>
      <c r="F1331" s="135"/>
      <c r="G1331" s="23" t="e">
        <f t="shared" si="291"/>
        <v>#DIV/0!</v>
      </c>
      <c r="H1331" s="135"/>
      <c r="I1331" s="135">
        <f t="shared" si="282"/>
        <v>0</v>
      </c>
      <c r="J1331" s="135">
        <f t="shared" si="282"/>
        <v>0</v>
      </c>
      <c r="K1331" s="23" t="e">
        <f t="shared" si="292"/>
        <v>#DIV/0!</v>
      </c>
      <c r="L1331" s="135"/>
      <c r="M1331" s="135"/>
      <c r="N1331" s="135"/>
      <c r="O1331" s="23" t="e">
        <f t="shared" ref="O1331" si="293">N1331/M1331*100</f>
        <v>#DIV/0!</v>
      </c>
      <c r="P1331" s="19">
        <f t="shared" si="288"/>
        <v>0</v>
      </c>
      <c r="R1331" s="55"/>
    </row>
    <row r="1332" spans="1:18" s="2" customFormat="1" ht="15" hidden="1" customHeight="1" x14ac:dyDescent="0.2">
      <c r="A1332" s="42"/>
      <c r="B1332" s="45"/>
      <c r="C1332" s="25" t="s">
        <v>111</v>
      </c>
      <c r="D1332" s="135">
        <f t="shared" si="285"/>
        <v>0</v>
      </c>
      <c r="E1332" s="135">
        <f>SUM(E1334)</f>
        <v>0</v>
      </c>
      <c r="F1332" s="135">
        <f>SUM(F1334)</f>
        <v>0</v>
      </c>
      <c r="G1332" s="23" t="e">
        <f t="shared" si="291"/>
        <v>#DIV/0!</v>
      </c>
      <c r="H1332" s="135"/>
      <c r="I1332" s="135">
        <f t="shared" si="282"/>
        <v>0</v>
      </c>
      <c r="J1332" s="135">
        <f t="shared" si="282"/>
        <v>0</v>
      </c>
      <c r="K1332" s="23" t="e">
        <f t="shared" si="292"/>
        <v>#DIV/0!</v>
      </c>
      <c r="L1332" s="135"/>
      <c r="M1332" s="135"/>
      <c r="N1332" s="135"/>
      <c r="O1332" s="23"/>
      <c r="P1332" s="19">
        <f t="shared" si="288"/>
        <v>0</v>
      </c>
      <c r="R1332" s="5"/>
    </row>
    <row r="1333" spans="1:18" s="2" customFormat="1" hidden="1" x14ac:dyDescent="0.2">
      <c r="A1333" s="42"/>
      <c r="B1333" s="45"/>
      <c r="C1333" s="26" t="s">
        <v>22</v>
      </c>
      <c r="D1333" s="135">
        <f t="shared" si="285"/>
        <v>0</v>
      </c>
      <c r="E1333" s="135"/>
      <c r="F1333" s="135"/>
      <c r="G1333" s="23"/>
      <c r="H1333" s="135"/>
      <c r="I1333" s="135">
        <f t="shared" si="282"/>
        <v>0</v>
      </c>
      <c r="J1333" s="135">
        <f t="shared" si="282"/>
        <v>0</v>
      </c>
      <c r="K1333" s="23"/>
      <c r="L1333" s="135"/>
      <c r="M1333" s="135"/>
      <c r="N1333" s="135"/>
      <c r="O1333" s="23"/>
      <c r="P1333" s="19">
        <f t="shared" si="288"/>
        <v>0</v>
      </c>
      <c r="R1333" s="5"/>
    </row>
    <row r="1334" spans="1:18" s="2" customFormat="1" hidden="1" x14ac:dyDescent="0.2">
      <c r="A1334" s="42"/>
      <c r="B1334" s="112"/>
      <c r="C1334" s="49" t="s">
        <v>7</v>
      </c>
      <c r="D1334" s="135">
        <f t="shared" si="285"/>
        <v>0</v>
      </c>
      <c r="E1334" s="140"/>
      <c r="F1334" s="140"/>
      <c r="G1334" s="50" t="e">
        <f t="shared" ref="G1334:G1336" si="294">F1334/E1334*100</f>
        <v>#DIV/0!</v>
      </c>
      <c r="H1334" s="140"/>
      <c r="I1334" s="140">
        <f t="shared" si="282"/>
        <v>0</v>
      </c>
      <c r="J1334" s="140">
        <f t="shared" si="282"/>
        <v>0</v>
      </c>
      <c r="K1334" s="50" t="e">
        <f t="shared" ref="K1334:K1336" si="295">J1334/I1334*100</f>
        <v>#DIV/0!</v>
      </c>
      <c r="L1334" s="140"/>
      <c r="M1334" s="140"/>
      <c r="N1334" s="140"/>
      <c r="O1334" s="50"/>
      <c r="P1334" s="19">
        <f t="shared" si="288"/>
        <v>0</v>
      </c>
      <c r="R1334" s="5"/>
    </row>
    <row r="1335" spans="1:18" s="2" customFormat="1" hidden="1" x14ac:dyDescent="0.2">
      <c r="A1335" s="42"/>
      <c r="B1335" s="45"/>
      <c r="C1335" s="27" t="s">
        <v>15</v>
      </c>
      <c r="D1335" s="135">
        <f t="shared" si="285"/>
        <v>0</v>
      </c>
      <c r="E1335" s="135"/>
      <c r="F1335" s="135"/>
      <c r="G1335" s="23" t="e">
        <f t="shared" si="294"/>
        <v>#DIV/0!</v>
      </c>
      <c r="H1335" s="135"/>
      <c r="I1335" s="135">
        <f t="shared" si="282"/>
        <v>0</v>
      </c>
      <c r="J1335" s="135">
        <f t="shared" si="282"/>
        <v>0</v>
      </c>
      <c r="K1335" s="23" t="e">
        <f t="shared" si="295"/>
        <v>#DIV/0!</v>
      </c>
      <c r="L1335" s="135"/>
      <c r="M1335" s="135"/>
      <c r="N1335" s="135"/>
      <c r="O1335" s="23" t="e">
        <f t="shared" ref="O1335:O1336" si="296">N1335/M1335*100</f>
        <v>#DIV/0!</v>
      </c>
      <c r="P1335" s="19">
        <f t="shared" si="288"/>
        <v>0</v>
      </c>
      <c r="R1335" s="5"/>
    </row>
    <row r="1336" spans="1:18" s="2" customFormat="1" ht="39" hidden="1" customHeight="1" x14ac:dyDescent="0.2">
      <c r="A1336" s="42"/>
      <c r="B1336" s="112"/>
      <c r="C1336" s="53" t="s">
        <v>150</v>
      </c>
      <c r="D1336" s="135">
        <f t="shared" si="285"/>
        <v>0</v>
      </c>
      <c r="E1336" s="140"/>
      <c r="F1336" s="140"/>
      <c r="G1336" s="50" t="e">
        <f t="shared" si="294"/>
        <v>#DIV/0!</v>
      </c>
      <c r="H1336" s="140"/>
      <c r="I1336" s="140">
        <f t="shared" si="282"/>
        <v>0</v>
      </c>
      <c r="J1336" s="135">
        <f t="shared" si="282"/>
        <v>0</v>
      </c>
      <c r="K1336" s="50" t="e">
        <f t="shared" si="295"/>
        <v>#DIV/0!</v>
      </c>
      <c r="L1336" s="140"/>
      <c r="M1336" s="140"/>
      <c r="N1336" s="140"/>
      <c r="O1336" s="50" t="e">
        <f t="shared" si="296"/>
        <v>#DIV/0!</v>
      </c>
      <c r="P1336" s="34">
        <f t="shared" si="288"/>
        <v>0</v>
      </c>
      <c r="R1336" s="5"/>
    </row>
    <row r="1337" spans="1:18" s="2" customFormat="1" ht="36" customHeight="1" x14ac:dyDescent="0.2">
      <c r="A1337" s="42"/>
      <c r="B1337" s="32">
        <v>80150</v>
      </c>
      <c r="C1337" s="133" t="s">
        <v>211</v>
      </c>
      <c r="D1337" s="135">
        <f t="shared" si="285"/>
        <v>43518640</v>
      </c>
      <c r="E1337" s="135">
        <f>SUM(E1338,E1347)</f>
        <v>55995231</v>
      </c>
      <c r="F1337" s="135">
        <f>SUM(F1338,F1347)</f>
        <v>55705701.240000002</v>
      </c>
      <c r="G1337" s="23">
        <f>F1337/E1337*100</f>
        <v>99.482938538105145</v>
      </c>
      <c r="H1337" s="135">
        <f>SUM(H1340,H1344:H1345)</f>
        <v>43518640</v>
      </c>
      <c r="I1337" s="135">
        <f t="shared" si="282"/>
        <v>55995231</v>
      </c>
      <c r="J1337" s="135">
        <f t="shared" si="282"/>
        <v>55705701.240000002</v>
      </c>
      <c r="K1337" s="23">
        <f>J1337/I1337*100</f>
        <v>99.482938538105145</v>
      </c>
      <c r="L1337" s="135"/>
      <c r="M1337" s="135"/>
      <c r="N1337" s="135"/>
      <c r="O1337" s="23"/>
      <c r="P1337" s="59">
        <f t="shared" ref="P1337:P1351" si="297">E1337-D1337</f>
        <v>12476591</v>
      </c>
      <c r="R1337" s="5"/>
    </row>
    <row r="1338" spans="1:18" s="2" customFormat="1" ht="14.25" customHeight="1" x14ac:dyDescent="0.2">
      <c r="A1338" s="42"/>
      <c r="B1338" s="45"/>
      <c r="C1338" s="41" t="s">
        <v>110</v>
      </c>
      <c r="D1338" s="135">
        <f t="shared" si="285"/>
        <v>43518640</v>
      </c>
      <c r="E1338" s="135">
        <f>SUM(E1340,E1344,E1345,E1346)</f>
        <v>55995231</v>
      </c>
      <c r="F1338" s="135">
        <f>SUM(F1340,F1344,F1345,F1346)</f>
        <v>55705701.240000002</v>
      </c>
      <c r="G1338" s="23">
        <f>F1338/E1338*100</f>
        <v>99.482938538105145</v>
      </c>
      <c r="H1338" s="135">
        <f>SUM(H1340,H1344:H1345)</f>
        <v>43518640</v>
      </c>
      <c r="I1338" s="135">
        <f t="shared" si="282"/>
        <v>55995231</v>
      </c>
      <c r="J1338" s="135">
        <f t="shared" si="282"/>
        <v>55705701.240000002</v>
      </c>
      <c r="K1338" s="23">
        <f>J1338/I1338*100</f>
        <v>99.482938538105145</v>
      </c>
      <c r="L1338" s="135"/>
      <c r="M1338" s="135"/>
      <c r="N1338" s="135"/>
      <c r="O1338" s="23"/>
      <c r="P1338" s="19">
        <f t="shared" si="297"/>
        <v>12476591</v>
      </c>
      <c r="R1338" s="5"/>
    </row>
    <row r="1339" spans="1:18" s="2" customFormat="1" ht="15" customHeight="1" x14ac:dyDescent="0.2">
      <c r="A1339" s="42"/>
      <c r="B1339" s="45"/>
      <c r="C1339" s="27" t="s">
        <v>22</v>
      </c>
      <c r="D1339" s="135"/>
      <c r="E1339" s="135"/>
      <c r="F1339" s="135"/>
      <c r="G1339" s="23"/>
      <c r="H1339" s="135"/>
      <c r="I1339" s="135"/>
      <c r="J1339" s="135"/>
      <c r="K1339" s="23"/>
      <c r="L1339" s="135"/>
      <c r="M1339" s="135"/>
      <c r="N1339" s="135"/>
      <c r="O1339" s="23"/>
      <c r="P1339" s="19">
        <f t="shared" si="297"/>
        <v>0</v>
      </c>
      <c r="R1339" s="5"/>
    </row>
    <row r="1340" spans="1:18" s="2" customFormat="1" ht="14.25" customHeight="1" x14ac:dyDescent="0.2">
      <c r="A1340" s="42"/>
      <c r="B1340" s="45"/>
      <c r="C1340" s="22" t="s">
        <v>14</v>
      </c>
      <c r="D1340" s="135">
        <f t="shared" si="285"/>
        <v>25518640</v>
      </c>
      <c r="E1340" s="135">
        <f>SUM(E1342:E1343)</f>
        <v>30918931</v>
      </c>
      <c r="F1340" s="135">
        <f>SUM(F1342:F1343)</f>
        <v>30630858.859999999</v>
      </c>
      <c r="G1340" s="23">
        <f>F1340/E1340*100</f>
        <v>99.068298512649093</v>
      </c>
      <c r="H1340" s="135">
        <f>SUM(H1342:H1343)</f>
        <v>25518640</v>
      </c>
      <c r="I1340" s="135">
        <f t="shared" si="282"/>
        <v>30918931</v>
      </c>
      <c r="J1340" s="135">
        <f t="shared" si="282"/>
        <v>30630858.859999999</v>
      </c>
      <c r="K1340" s="23">
        <f>J1340/I1340*100</f>
        <v>99.068298512649093</v>
      </c>
      <c r="L1340" s="135"/>
      <c r="M1340" s="135"/>
      <c r="N1340" s="135"/>
      <c r="O1340" s="23"/>
      <c r="P1340" s="19">
        <f t="shared" si="297"/>
        <v>5400291</v>
      </c>
      <c r="R1340" s="5"/>
    </row>
    <row r="1341" spans="1:18" s="2" customFormat="1" x14ac:dyDescent="0.2">
      <c r="A1341" s="42"/>
      <c r="B1341" s="45"/>
      <c r="C1341" s="27" t="s">
        <v>15</v>
      </c>
      <c r="D1341" s="135"/>
      <c r="E1341" s="135"/>
      <c r="F1341" s="135"/>
      <c r="G1341" s="23"/>
      <c r="H1341" s="135"/>
      <c r="I1341" s="135"/>
      <c r="J1341" s="135"/>
      <c r="K1341" s="23"/>
      <c r="L1341" s="135"/>
      <c r="M1341" s="135"/>
      <c r="N1341" s="135"/>
      <c r="O1341" s="23"/>
      <c r="P1341" s="19">
        <f t="shared" si="297"/>
        <v>0</v>
      </c>
      <c r="R1341" s="5"/>
    </row>
    <row r="1342" spans="1:18" s="2" customFormat="1" ht="13.5" customHeight="1" x14ac:dyDescent="0.2">
      <c r="A1342" s="42"/>
      <c r="B1342" s="45"/>
      <c r="C1342" s="27" t="s">
        <v>19</v>
      </c>
      <c r="D1342" s="135">
        <f t="shared" si="285"/>
        <v>24489720</v>
      </c>
      <c r="E1342" s="135">
        <v>28788231</v>
      </c>
      <c r="F1342" s="135">
        <v>28513182.18</v>
      </c>
      <c r="G1342" s="23">
        <f t="shared" ref="G1342:G1351" si="298">F1342/E1342*100</f>
        <v>99.044578946167277</v>
      </c>
      <c r="H1342" s="135">
        <v>24489720</v>
      </c>
      <c r="I1342" s="135">
        <f t="shared" si="282"/>
        <v>28788231</v>
      </c>
      <c r="J1342" s="135">
        <f t="shared" si="282"/>
        <v>28513182.18</v>
      </c>
      <c r="K1342" s="23">
        <f t="shared" ref="K1342:K1405" si="299">J1342/I1342*100</f>
        <v>99.044578946167277</v>
      </c>
      <c r="L1342" s="135"/>
      <c r="M1342" s="135"/>
      <c r="N1342" s="135"/>
      <c r="O1342" s="23"/>
      <c r="P1342" s="19">
        <f t="shared" si="297"/>
        <v>4298511</v>
      </c>
      <c r="R1342" s="5"/>
    </row>
    <row r="1343" spans="1:18" s="2" customFormat="1" ht="13.5" customHeight="1" x14ac:dyDescent="0.2">
      <c r="A1343" s="43"/>
      <c r="B1343" s="46"/>
      <c r="C1343" s="188" t="s">
        <v>18</v>
      </c>
      <c r="D1343" s="136">
        <f t="shared" si="285"/>
        <v>1028920</v>
      </c>
      <c r="E1343" s="136">
        <v>2130700</v>
      </c>
      <c r="F1343" s="136">
        <v>2117676.6800000002</v>
      </c>
      <c r="G1343" s="38">
        <f t="shared" si="298"/>
        <v>99.388777397099545</v>
      </c>
      <c r="H1343" s="136">
        <v>1028920</v>
      </c>
      <c r="I1343" s="136">
        <f t="shared" si="282"/>
        <v>2130700</v>
      </c>
      <c r="J1343" s="136">
        <f t="shared" si="282"/>
        <v>2117676.6800000002</v>
      </c>
      <c r="K1343" s="38">
        <f t="shared" si="299"/>
        <v>99.388777397099545</v>
      </c>
      <c r="L1343" s="136"/>
      <c r="M1343" s="136"/>
      <c r="N1343" s="136"/>
      <c r="O1343" s="38"/>
      <c r="P1343" s="19">
        <f t="shared" si="297"/>
        <v>1101780</v>
      </c>
      <c r="R1343" s="5"/>
    </row>
    <row r="1344" spans="1:18" s="2" customFormat="1" ht="15" customHeight="1" x14ac:dyDescent="0.2">
      <c r="A1344" s="42"/>
      <c r="B1344" s="45"/>
      <c r="C1344" s="22" t="s">
        <v>16</v>
      </c>
      <c r="D1344" s="135">
        <f t="shared" si="285"/>
        <v>18000000</v>
      </c>
      <c r="E1344" s="135">
        <v>25010920</v>
      </c>
      <c r="F1344" s="135">
        <v>25010831.960000001</v>
      </c>
      <c r="G1344" s="23">
        <f t="shared" si="298"/>
        <v>99.999647993756341</v>
      </c>
      <c r="H1344" s="135">
        <v>18000000</v>
      </c>
      <c r="I1344" s="135">
        <f t="shared" si="282"/>
        <v>25010920</v>
      </c>
      <c r="J1344" s="135">
        <f t="shared" si="282"/>
        <v>25010831.960000001</v>
      </c>
      <c r="K1344" s="23">
        <f t="shared" si="299"/>
        <v>99.999647993756341</v>
      </c>
      <c r="L1344" s="135"/>
      <c r="M1344" s="135"/>
      <c r="N1344" s="135"/>
      <c r="O1344" s="23"/>
      <c r="P1344" s="19">
        <f t="shared" si="297"/>
        <v>7010920</v>
      </c>
      <c r="R1344" s="5"/>
    </row>
    <row r="1345" spans="1:18" s="2" customFormat="1" ht="15" customHeight="1" x14ac:dyDescent="0.2">
      <c r="A1345" s="42"/>
      <c r="B1345" s="112"/>
      <c r="C1345" s="49" t="s">
        <v>17</v>
      </c>
      <c r="D1345" s="140"/>
      <c r="E1345" s="140">
        <v>65380</v>
      </c>
      <c r="F1345" s="140">
        <v>64010.42</v>
      </c>
      <c r="G1345" s="50">
        <f t="shared" si="298"/>
        <v>97.905200367084731</v>
      </c>
      <c r="H1345" s="140"/>
      <c r="I1345" s="140">
        <f t="shared" si="282"/>
        <v>65380</v>
      </c>
      <c r="J1345" s="140">
        <f t="shared" si="282"/>
        <v>64010.42</v>
      </c>
      <c r="K1345" s="50">
        <f t="shared" si="299"/>
        <v>97.905200367084731</v>
      </c>
      <c r="L1345" s="140"/>
      <c r="M1345" s="140"/>
      <c r="N1345" s="140"/>
      <c r="O1345" s="50"/>
      <c r="P1345" s="34">
        <f t="shared" si="297"/>
        <v>65380</v>
      </c>
      <c r="R1345" s="5"/>
    </row>
    <row r="1346" spans="1:18" s="100" customFormat="1" ht="39" hidden="1" customHeight="1" x14ac:dyDescent="0.25">
      <c r="A1346" s="209"/>
      <c r="B1346" s="210"/>
      <c r="C1346" s="211" t="s">
        <v>149</v>
      </c>
      <c r="D1346" s="212">
        <f t="shared" si="285"/>
        <v>0</v>
      </c>
      <c r="E1346" s="212"/>
      <c r="F1346" s="212"/>
      <c r="G1346" s="213" t="e">
        <f t="shared" si="298"/>
        <v>#DIV/0!</v>
      </c>
      <c r="H1346" s="212"/>
      <c r="I1346" s="212">
        <f t="shared" si="282"/>
        <v>0</v>
      </c>
      <c r="J1346" s="212">
        <f t="shared" si="282"/>
        <v>0</v>
      </c>
      <c r="K1346" s="213" t="e">
        <f t="shared" si="299"/>
        <v>#DIV/0!</v>
      </c>
      <c r="L1346" s="212"/>
      <c r="M1346" s="212"/>
      <c r="N1346" s="212"/>
      <c r="O1346" s="213" t="e">
        <f t="shared" ref="O1346:O1353" si="300">N1346/M1346*100</f>
        <v>#DIV/0!</v>
      </c>
      <c r="P1346" s="108">
        <f t="shared" si="297"/>
        <v>0</v>
      </c>
      <c r="R1346" s="107"/>
    </row>
    <row r="1347" spans="1:18" s="100" customFormat="1" ht="15" hidden="1" customHeight="1" x14ac:dyDescent="0.25">
      <c r="A1347" s="209"/>
      <c r="B1347" s="210"/>
      <c r="C1347" s="214" t="s">
        <v>111</v>
      </c>
      <c r="D1347" s="212">
        <f t="shared" si="285"/>
        <v>0</v>
      </c>
      <c r="E1347" s="212">
        <f>SUM(E1349)</f>
        <v>0</v>
      </c>
      <c r="F1347" s="212">
        <f>SUM(F1349)</f>
        <v>0</v>
      </c>
      <c r="G1347" s="213" t="e">
        <f t="shared" si="298"/>
        <v>#DIV/0!</v>
      </c>
      <c r="H1347" s="212">
        <f>SUM(H1349)</f>
        <v>0</v>
      </c>
      <c r="I1347" s="212">
        <f t="shared" si="282"/>
        <v>0</v>
      </c>
      <c r="J1347" s="212">
        <f t="shared" si="282"/>
        <v>0</v>
      </c>
      <c r="K1347" s="213" t="e">
        <f t="shared" si="299"/>
        <v>#DIV/0!</v>
      </c>
      <c r="L1347" s="212">
        <f>SUM(L1349)</f>
        <v>0</v>
      </c>
      <c r="M1347" s="212">
        <f>SUM(M1349)</f>
        <v>0</v>
      </c>
      <c r="N1347" s="212">
        <f>SUM(N1349)</f>
        <v>0</v>
      </c>
      <c r="O1347" s="213" t="e">
        <f t="shared" si="300"/>
        <v>#DIV/0!</v>
      </c>
      <c r="P1347" s="108">
        <f t="shared" si="297"/>
        <v>0</v>
      </c>
      <c r="R1347" s="107"/>
    </row>
    <row r="1348" spans="1:18" s="100" customFormat="1" ht="13.5" hidden="1" x14ac:dyDescent="0.25">
      <c r="A1348" s="209"/>
      <c r="B1348" s="210"/>
      <c r="C1348" s="215" t="s">
        <v>22</v>
      </c>
      <c r="D1348" s="212">
        <f t="shared" si="285"/>
        <v>0</v>
      </c>
      <c r="E1348" s="212"/>
      <c r="F1348" s="212"/>
      <c r="G1348" s="213" t="e">
        <f t="shared" si="298"/>
        <v>#DIV/0!</v>
      </c>
      <c r="H1348" s="212"/>
      <c r="I1348" s="212">
        <f t="shared" si="282"/>
        <v>0</v>
      </c>
      <c r="J1348" s="212">
        <f t="shared" si="282"/>
        <v>0</v>
      </c>
      <c r="K1348" s="213" t="e">
        <f t="shared" si="299"/>
        <v>#DIV/0!</v>
      </c>
      <c r="L1348" s="212"/>
      <c r="M1348" s="212"/>
      <c r="N1348" s="212"/>
      <c r="O1348" s="213" t="e">
        <f t="shared" si="300"/>
        <v>#DIV/0!</v>
      </c>
      <c r="P1348" s="108">
        <f t="shared" si="297"/>
        <v>0</v>
      </c>
      <c r="R1348" s="107"/>
    </row>
    <row r="1349" spans="1:18" s="100" customFormat="1" ht="13.5" hidden="1" x14ac:dyDescent="0.25">
      <c r="A1349" s="209"/>
      <c r="B1349" s="210"/>
      <c r="C1349" s="216" t="s">
        <v>7</v>
      </c>
      <c r="D1349" s="212">
        <f t="shared" si="285"/>
        <v>0</v>
      </c>
      <c r="E1349" s="212"/>
      <c r="F1349" s="212"/>
      <c r="G1349" s="213" t="e">
        <f t="shared" si="298"/>
        <v>#DIV/0!</v>
      </c>
      <c r="H1349" s="212"/>
      <c r="I1349" s="212">
        <f t="shared" si="282"/>
        <v>0</v>
      </c>
      <c r="J1349" s="212">
        <f t="shared" si="282"/>
        <v>0</v>
      </c>
      <c r="K1349" s="213" t="e">
        <f t="shared" si="299"/>
        <v>#DIV/0!</v>
      </c>
      <c r="L1349" s="212"/>
      <c r="M1349" s="212"/>
      <c r="N1349" s="212"/>
      <c r="O1349" s="213" t="e">
        <f t="shared" si="300"/>
        <v>#DIV/0!</v>
      </c>
      <c r="P1349" s="108">
        <f t="shared" si="297"/>
        <v>0</v>
      </c>
      <c r="R1349" s="107"/>
    </row>
    <row r="1350" spans="1:18" s="100" customFormat="1" ht="13.5" hidden="1" x14ac:dyDescent="0.25">
      <c r="A1350" s="209"/>
      <c r="B1350" s="210"/>
      <c r="C1350" s="217" t="s">
        <v>15</v>
      </c>
      <c r="D1350" s="212">
        <f t="shared" si="285"/>
        <v>0</v>
      </c>
      <c r="E1350" s="212"/>
      <c r="F1350" s="212"/>
      <c r="G1350" s="213" t="e">
        <f t="shared" si="298"/>
        <v>#DIV/0!</v>
      </c>
      <c r="H1350" s="212"/>
      <c r="I1350" s="212">
        <f t="shared" si="282"/>
        <v>0</v>
      </c>
      <c r="J1350" s="212">
        <f t="shared" si="282"/>
        <v>0</v>
      </c>
      <c r="K1350" s="213" t="e">
        <f t="shared" si="299"/>
        <v>#DIV/0!</v>
      </c>
      <c r="L1350" s="212"/>
      <c r="M1350" s="212"/>
      <c r="N1350" s="212"/>
      <c r="O1350" s="213" t="e">
        <f t="shared" si="300"/>
        <v>#DIV/0!</v>
      </c>
      <c r="P1350" s="108">
        <f t="shared" si="297"/>
        <v>0</v>
      </c>
      <c r="R1350" s="107"/>
    </row>
    <row r="1351" spans="1:18" s="100" customFormat="1" ht="39" hidden="1" customHeight="1" x14ac:dyDescent="0.25">
      <c r="A1351" s="209"/>
      <c r="B1351" s="210"/>
      <c r="C1351" s="218" t="s">
        <v>150</v>
      </c>
      <c r="D1351" s="212">
        <f t="shared" si="285"/>
        <v>0</v>
      </c>
      <c r="E1351" s="212"/>
      <c r="F1351" s="212"/>
      <c r="G1351" s="213" t="e">
        <f t="shared" si="298"/>
        <v>#DIV/0!</v>
      </c>
      <c r="H1351" s="212"/>
      <c r="I1351" s="212">
        <f t="shared" si="282"/>
        <v>0</v>
      </c>
      <c r="J1351" s="212">
        <f t="shared" si="282"/>
        <v>0</v>
      </c>
      <c r="K1351" s="213" t="e">
        <f t="shared" si="299"/>
        <v>#DIV/0!</v>
      </c>
      <c r="L1351" s="212"/>
      <c r="M1351" s="212"/>
      <c r="N1351" s="212"/>
      <c r="O1351" s="213" t="e">
        <f t="shared" si="300"/>
        <v>#DIV/0!</v>
      </c>
      <c r="P1351" s="106">
        <f t="shared" si="297"/>
        <v>0</v>
      </c>
      <c r="R1351" s="107"/>
    </row>
    <row r="1352" spans="1:18" s="2" customFormat="1" ht="16.5" customHeight="1" x14ac:dyDescent="0.2">
      <c r="A1352" s="42"/>
      <c r="B1352" s="32">
        <v>80151</v>
      </c>
      <c r="C1352" s="133" t="s">
        <v>191</v>
      </c>
      <c r="D1352" s="135">
        <f t="shared" si="285"/>
        <v>3828090</v>
      </c>
      <c r="E1352" s="135">
        <f>SUM(E1353,E1362)</f>
        <v>3190090</v>
      </c>
      <c r="F1352" s="135">
        <f>SUM(F1353,F1362)</f>
        <v>3148704.09</v>
      </c>
      <c r="G1352" s="23">
        <f>F1352/E1352*100</f>
        <v>98.702672651868752</v>
      </c>
      <c r="H1352" s="135"/>
      <c r="I1352" s="135"/>
      <c r="J1352" s="135"/>
      <c r="K1352" s="23"/>
      <c r="L1352" s="135">
        <f>SUM(L1353,L1362)</f>
        <v>3828090</v>
      </c>
      <c r="M1352" s="135">
        <f>SUM(M1353,M1362)</f>
        <v>3190090</v>
      </c>
      <c r="N1352" s="135">
        <f>SUM(N1353,N1362)</f>
        <v>3148704.09</v>
      </c>
      <c r="O1352" s="23">
        <f t="shared" si="300"/>
        <v>98.702672651868752</v>
      </c>
      <c r="P1352" s="59">
        <f t="shared" ref="P1352:P1366" si="301">E1352-D1352</f>
        <v>-638000</v>
      </c>
      <c r="R1352" s="5"/>
    </row>
    <row r="1353" spans="1:18" s="2" customFormat="1" ht="12.75" customHeight="1" x14ac:dyDescent="0.2">
      <c r="A1353" s="42"/>
      <c r="B1353" s="45"/>
      <c r="C1353" s="41" t="s">
        <v>110</v>
      </c>
      <c r="D1353" s="135">
        <f t="shared" si="285"/>
        <v>3828090</v>
      </c>
      <c r="E1353" s="135">
        <f>SUM(E1355,E1359,E1360,E1361)</f>
        <v>3190090</v>
      </c>
      <c r="F1353" s="135">
        <f>SUM(F1355,F1359,F1360,F1361)</f>
        <v>3148704.09</v>
      </c>
      <c r="G1353" s="23">
        <f>F1353/E1353*100</f>
        <v>98.702672651868752</v>
      </c>
      <c r="H1353" s="135"/>
      <c r="I1353" s="135"/>
      <c r="J1353" s="135"/>
      <c r="K1353" s="23"/>
      <c r="L1353" s="135">
        <f>SUM(L1355,L1359:L1360)</f>
        <v>3828090</v>
      </c>
      <c r="M1353" s="135">
        <f>SUM(M1355,M1359,M1360,M1361)</f>
        <v>3190090</v>
      </c>
      <c r="N1353" s="135">
        <f>SUM(N1355,N1359,N1360,N1361)</f>
        <v>3148704.09</v>
      </c>
      <c r="O1353" s="23">
        <f t="shared" si="300"/>
        <v>98.702672651868752</v>
      </c>
      <c r="P1353" s="19">
        <f t="shared" si="301"/>
        <v>-638000</v>
      </c>
      <c r="R1353" s="5"/>
    </row>
    <row r="1354" spans="1:18" s="2" customFormat="1" ht="12" customHeight="1" x14ac:dyDescent="0.2">
      <c r="A1354" s="42"/>
      <c r="B1354" s="45"/>
      <c r="C1354" s="27" t="s">
        <v>22</v>
      </c>
      <c r="D1354" s="135"/>
      <c r="E1354" s="135"/>
      <c r="F1354" s="135"/>
      <c r="G1354" s="23"/>
      <c r="H1354" s="135"/>
      <c r="I1354" s="135"/>
      <c r="J1354" s="135"/>
      <c r="K1354" s="23"/>
      <c r="L1354" s="135"/>
      <c r="M1354" s="135"/>
      <c r="N1354" s="135"/>
      <c r="O1354" s="23"/>
      <c r="P1354" s="19">
        <f t="shared" si="301"/>
        <v>0</v>
      </c>
      <c r="R1354" s="5"/>
    </row>
    <row r="1355" spans="1:18" s="2" customFormat="1" ht="15" customHeight="1" x14ac:dyDescent="0.2">
      <c r="A1355" s="42"/>
      <c r="B1355" s="45"/>
      <c r="C1355" s="22" t="s">
        <v>14</v>
      </c>
      <c r="D1355" s="135">
        <f t="shared" si="285"/>
        <v>3028090</v>
      </c>
      <c r="E1355" s="135">
        <f>SUM(E1357:E1358)</f>
        <v>2694990</v>
      </c>
      <c r="F1355" s="135">
        <f>SUM(F1357:F1358)</f>
        <v>2663958.9</v>
      </c>
      <c r="G1355" s="23">
        <f>F1355/E1355*100</f>
        <v>98.848563445504439</v>
      </c>
      <c r="H1355" s="135"/>
      <c r="I1355" s="135"/>
      <c r="J1355" s="135"/>
      <c r="K1355" s="23"/>
      <c r="L1355" s="135">
        <f>SUM(L1357:L1358)</f>
        <v>3028090</v>
      </c>
      <c r="M1355" s="135">
        <f>SUM(M1357:M1358)</f>
        <v>2694990</v>
      </c>
      <c r="N1355" s="135">
        <f>SUM(N1357:N1358)</f>
        <v>2663958.9</v>
      </c>
      <c r="O1355" s="23">
        <f>N1355/M1355*100</f>
        <v>98.848563445504439</v>
      </c>
      <c r="P1355" s="19">
        <f t="shared" si="301"/>
        <v>-333100</v>
      </c>
      <c r="R1355" s="5"/>
    </row>
    <row r="1356" spans="1:18" s="2" customFormat="1" x14ac:dyDescent="0.2">
      <c r="A1356" s="42"/>
      <c r="B1356" s="45"/>
      <c r="C1356" s="27" t="s">
        <v>15</v>
      </c>
      <c r="D1356" s="135"/>
      <c r="E1356" s="135"/>
      <c r="F1356" s="135"/>
      <c r="G1356" s="23"/>
      <c r="H1356" s="135"/>
      <c r="I1356" s="135"/>
      <c r="J1356" s="135"/>
      <c r="K1356" s="23"/>
      <c r="L1356" s="135"/>
      <c r="M1356" s="135"/>
      <c r="N1356" s="135"/>
      <c r="O1356" s="23"/>
      <c r="P1356" s="19">
        <f t="shared" si="301"/>
        <v>0</v>
      </c>
      <c r="R1356" s="5"/>
    </row>
    <row r="1357" spans="1:18" s="2" customFormat="1" ht="15" customHeight="1" x14ac:dyDescent="0.2">
      <c r="A1357" s="42"/>
      <c r="B1357" s="45"/>
      <c r="C1357" s="27" t="s">
        <v>19</v>
      </c>
      <c r="D1357" s="135">
        <f t="shared" si="285"/>
        <v>1749090</v>
      </c>
      <c r="E1357" s="135">
        <v>2052290</v>
      </c>
      <c r="F1357" s="135">
        <v>2021787.02</v>
      </c>
      <c r="G1357" s="23">
        <f t="shared" ref="G1357:G1366" si="302">F1357/E1357*100</f>
        <v>98.51371005072383</v>
      </c>
      <c r="H1357" s="135"/>
      <c r="I1357" s="135"/>
      <c r="J1357" s="135"/>
      <c r="K1357" s="23"/>
      <c r="L1357" s="135">
        <v>1749090</v>
      </c>
      <c r="M1357" s="135">
        <v>2052290</v>
      </c>
      <c r="N1357" s="135">
        <v>2021787.02</v>
      </c>
      <c r="O1357" s="23">
        <f>N1357/M1357*100</f>
        <v>98.51371005072383</v>
      </c>
      <c r="P1357" s="19">
        <f t="shared" si="301"/>
        <v>303200</v>
      </c>
      <c r="R1357" s="5"/>
    </row>
    <row r="1358" spans="1:18" s="2" customFormat="1" ht="15" customHeight="1" x14ac:dyDescent="0.2">
      <c r="A1358" s="42"/>
      <c r="B1358" s="45"/>
      <c r="C1358" s="27" t="s">
        <v>18</v>
      </c>
      <c r="D1358" s="135">
        <f t="shared" si="285"/>
        <v>1279000</v>
      </c>
      <c r="E1358" s="135">
        <v>642700</v>
      </c>
      <c r="F1358" s="135">
        <v>642171.88</v>
      </c>
      <c r="G1358" s="23">
        <f t="shared" si="302"/>
        <v>99.917827913489958</v>
      </c>
      <c r="H1358" s="135"/>
      <c r="I1358" s="135"/>
      <c r="J1358" s="135"/>
      <c r="K1358" s="23"/>
      <c r="L1358" s="135">
        <v>1279000</v>
      </c>
      <c r="M1358" s="135">
        <v>642700</v>
      </c>
      <c r="N1358" s="135">
        <v>642171.88</v>
      </c>
      <c r="O1358" s="23">
        <f>N1358/M1358*100</f>
        <v>99.917827913489958</v>
      </c>
      <c r="P1358" s="19">
        <f t="shared" si="301"/>
        <v>-636300</v>
      </c>
      <c r="R1358" s="5"/>
    </row>
    <row r="1359" spans="1:18" s="2" customFormat="1" ht="15" customHeight="1" x14ac:dyDescent="0.2">
      <c r="A1359" s="42"/>
      <c r="B1359" s="112"/>
      <c r="C1359" s="49" t="s">
        <v>16</v>
      </c>
      <c r="D1359" s="140">
        <f t="shared" si="285"/>
        <v>800000</v>
      </c>
      <c r="E1359" s="140">
        <v>495100</v>
      </c>
      <c r="F1359" s="140">
        <v>484745.19</v>
      </c>
      <c r="G1359" s="50">
        <f t="shared" si="302"/>
        <v>97.908541708745716</v>
      </c>
      <c r="H1359" s="140"/>
      <c r="I1359" s="140"/>
      <c r="J1359" s="140"/>
      <c r="K1359" s="50"/>
      <c r="L1359" s="140">
        <v>800000</v>
      </c>
      <c r="M1359" s="140">
        <v>495100</v>
      </c>
      <c r="N1359" s="140">
        <v>484745.19</v>
      </c>
      <c r="O1359" s="50">
        <f>N1359/M1359*100</f>
        <v>97.908541708745716</v>
      </c>
      <c r="P1359" s="19">
        <f t="shared" si="301"/>
        <v>-304900</v>
      </c>
      <c r="R1359" s="5"/>
    </row>
    <row r="1360" spans="1:18" s="2" customFormat="1" ht="15" hidden="1" customHeight="1" x14ac:dyDescent="0.2">
      <c r="A1360" s="42"/>
      <c r="B1360" s="112"/>
      <c r="C1360" s="49" t="s">
        <v>17</v>
      </c>
      <c r="D1360" s="140">
        <f t="shared" si="285"/>
        <v>0</v>
      </c>
      <c r="E1360" s="140"/>
      <c r="F1360" s="140"/>
      <c r="G1360" s="50" t="e">
        <f t="shared" si="302"/>
        <v>#DIV/0!</v>
      </c>
      <c r="H1360" s="140"/>
      <c r="I1360" s="140"/>
      <c r="J1360" s="140">
        <f t="shared" ref="J1360:J1415" si="303">F1360-N1360</f>
        <v>0</v>
      </c>
      <c r="K1360" s="50"/>
      <c r="L1360" s="140"/>
      <c r="M1360" s="140"/>
      <c r="N1360" s="140"/>
      <c r="O1360" s="50" t="e">
        <f>N1360/M1360*100</f>
        <v>#DIV/0!</v>
      </c>
      <c r="P1360" s="34">
        <f t="shared" si="301"/>
        <v>0</v>
      </c>
      <c r="R1360" s="5"/>
    </row>
    <row r="1361" spans="1:18" s="2" customFormat="1" ht="39" hidden="1" customHeight="1" x14ac:dyDescent="0.2">
      <c r="A1361" s="42"/>
      <c r="B1361" s="45"/>
      <c r="C1361" s="24" t="s">
        <v>149</v>
      </c>
      <c r="D1361" s="135">
        <f t="shared" si="285"/>
        <v>0</v>
      </c>
      <c r="E1361" s="135"/>
      <c r="F1361" s="135"/>
      <c r="G1361" s="23" t="e">
        <f t="shared" si="302"/>
        <v>#DIV/0!</v>
      </c>
      <c r="H1361" s="135"/>
      <c r="I1361" s="135"/>
      <c r="J1361" s="135">
        <f t="shared" si="303"/>
        <v>0</v>
      </c>
      <c r="K1361" s="23" t="e">
        <f t="shared" si="299"/>
        <v>#DIV/0!</v>
      </c>
      <c r="L1361" s="135"/>
      <c r="M1361" s="135"/>
      <c r="N1361" s="135"/>
      <c r="O1361" s="23" t="e">
        <f t="shared" ref="O1361:O1368" si="304">N1361/M1361*100</f>
        <v>#DIV/0!</v>
      </c>
      <c r="P1361" s="19">
        <f t="shared" si="301"/>
        <v>0</v>
      </c>
      <c r="R1361" s="5"/>
    </row>
    <row r="1362" spans="1:18" s="2" customFormat="1" ht="15" hidden="1" customHeight="1" x14ac:dyDescent="0.2">
      <c r="A1362" s="42"/>
      <c r="B1362" s="45"/>
      <c r="C1362" s="25" t="s">
        <v>111</v>
      </c>
      <c r="D1362" s="135">
        <f t="shared" si="285"/>
        <v>0</v>
      </c>
      <c r="E1362" s="135">
        <f>SUM(E1364)</f>
        <v>0</v>
      </c>
      <c r="F1362" s="135">
        <f>SUM(F1364)</f>
        <v>0</v>
      </c>
      <c r="G1362" s="23" t="e">
        <f t="shared" si="302"/>
        <v>#DIV/0!</v>
      </c>
      <c r="H1362" s="135">
        <f>SUM(H1364)</f>
        <v>0</v>
      </c>
      <c r="I1362" s="135"/>
      <c r="J1362" s="135">
        <f t="shared" si="303"/>
        <v>0</v>
      </c>
      <c r="K1362" s="23" t="e">
        <f t="shared" si="299"/>
        <v>#DIV/0!</v>
      </c>
      <c r="L1362" s="135">
        <f>SUM(L1364)</f>
        <v>0</v>
      </c>
      <c r="M1362" s="135">
        <f>SUM(M1364)</f>
        <v>0</v>
      </c>
      <c r="N1362" s="135">
        <f>SUM(N1364)</f>
        <v>0</v>
      </c>
      <c r="O1362" s="23" t="e">
        <f t="shared" si="304"/>
        <v>#DIV/0!</v>
      </c>
      <c r="P1362" s="19">
        <f t="shared" si="301"/>
        <v>0</v>
      </c>
      <c r="R1362" s="5"/>
    </row>
    <row r="1363" spans="1:18" s="2" customFormat="1" hidden="1" x14ac:dyDescent="0.2">
      <c r="A1363" s="42"/>
      <c r="B1363" s="45"/>
      <c r="C1363" s="26" t="s">
        <v>22</v>
      </c>
      <c r="D1363" s="135">
        <f t="shared" si="285"/>
        <v>0</v>
      </c>
      <c r="E1363" s="135"/>
      <c r="F1363" s="135"/>
      <c r="G1363" s="23" t="e">
        <f t="shared" si="302"/>
        <v>#DIV/0!</v>
      </c>
      <c r="H1363" s="135"/>
      <c r="I1363" s="135"/>
      <c r="J1363" s="135">
        <f t="shared" si="303"/>
        <v>0</v>
      </c>
      <c r="K1363" s="23" t="e">
        <f t="shared" si="299"/>
        <v>#DIV/0!</v>
      </c>
      <c r="L1363" s="135"/>
      <c r="M1363" s="135"/>
      <c r="N1363" s="135"/>
      <c r="O1363" s="23" t="e">
        <f t="shared" si="304"/>
        <v>#DIV/0!</v>
      </c>
      <c r="P1363" s="19">
        <f t="shared" si="301"/>
        <v>0</v>
      </c>
      <c r="R1363" s="5"/>
    </row>
    <row r="1364" spans="1:18" s="2" customFormat="1" hidden="1" x14ac:dyDescent="0.2">
      <c r="A1364" s="42"/>
      <c r="B1364" s="45"/>
      <c r="C1364" s="22" t="s">
        <v>7</v>
      </c>
      <c r="D1364" s="135">
        <f t="shared" si="285"/>
        <v>0</v>
      </c>
      <c r="E1364" s="135"/>
      <c r="F1364" s="135"/>
      <c r="G1364" s="23" t="e">
        <f t="shared" si="302"/>
        <v>#DIV/0!</v>
      </c>
      <c r="H1364" s="135"/>
      <c r="I1364" s="135"/>
      <c r="J1364" s="135">
        <f t="shared" si="303"/>
        <v>0</v>
      </c>
      <c r="K1364" s="23" t="e">
        <f t="shared" si="299"/>
        <v>#DIV/0!</v>
      </c>
      <c r="L1364" s="135"/>
      <c r="M1364" s="135"/>
      <c r="N1364" s="135"/>
      <c r="O1364" s="23" t="e">
        <f t="shared" si="304"/>
        <v>#DIV/0!</v>
      </c>
      <c r="P1364" s="19">
        <f t="shared" si="301"/>
        <v>0</v>
      </c>
      <c r="R1364" s="5"/>
    </row>
    <row r="1365" spans="1:18" s="2" customFormat="1" hidden="1" x14ac:dyDescent="0.2">
      <c r="A1365" s="42"/>
      <c r="B1365" s="45"/>
      <c r="C1365" s="27" t="s">
        <v>15</v>
      </c>
      <c r="D1365" s="135">
        <f t="shared" si="285"/>
        <v>0</v>
      </c>
      <c r="E1365" s="135"/>
      <c r="F1365" s="135"/>
      <c r="G1365" s="23" t="e">
        <f t="shared" si="302"/>
        <v>#DIV/0!</v>
      </c>
      <c r="H1365" s="135"/>
      <c r="I1365" s="135"/>
      <c r="J1365" s="135">
        <f t="shared" si="303"/>
        <v>0</v>
      </c>
      <c r="K1365" s="23" t="e">
        <f t="shared" si="299"/>
        <v>#DIV/0!</v>
      </c>
      <c r="L1365" s="135"/>
      <c r="M1365" s="135"/>
      <c r="N1365" s="135"/>
      <c r="O1365" s="23" t="e">
        <f t="shared" si="304"/>
        <v>#DIV/0!</v>
      </c>
      <c r="P1365" s="19">
        <f t="shared" si="301"/>
        <v>0</v>
      </c>
      <c r="R1365" s="5"/>
    </row>
    <row r="1366" spans="1:18" s="2" customFormat="1" ht="39" hidden="1" customHeight="1" x14ac:dyDescent="0.2">
      <c r="A1366" s="42"/>
      <c r="B1366" s="45"/>
      <c r="C1366" s="121" t="s">
        <v>150</v>
      </c>
      <c r="D1366" s="135">
        <f t="shared" si="285"/>
        <v>0</v>
      </c>
      <c r="E1366" s="135"/>
      <c r="F1366" s="135"/>
      <c r="G1366" s="23" t="e">
        <f t="shared" si="302"/>
        <v>#DIV/0!</v>
      </c>
      <c r="H1366" s="135"/>
      <c r="I1366" s="135"/>
      <c r="J1366" s="135">
        <f t="shared" si="303"/>
        <v>0</v>
      </c>
      <c r="K1366" s="23" t="e">
        <f t="shared" si="299"/>
        <v>#DIV/0!</v>
      </c>
      <c r="L1366" s="135"/>
      <c r="M1366" s="135"/>
      <c r="N1366" s="135"/>
      <c r="O1366" s="23" t="e">
        <f t="shared" si="304"/>
        <v>#DIV/0!</v>
      </c>
      <c r="P1366" s="34">
        <f t="shared" si="301"/>
        <v>0</v>
      </c>
      <c r="R1366" s="5"/>
    </row>
    <row r="1367" spans="1:18" s="2" customFormat="1" ht="127.5" customHeight="1" x14ac:dyDescent="0.2">
      <c r="A1367" s="42"/>
      <c r="B1367" s="32">
        <v>80152</v>
      </c>
      <c r="C1367" s="133" t="s">
        <v>212</v>
      </c>
      <c r="D1367" s="135">
        <f t="shared" si="285"/>
        <v>10713020</v>
      </c>
      <c r="E1367" s="135">
        <f>SUM(E1368,E1377)</f>
        <v>11439020</v>
      </c>
      <c r="F1367" s="135">
        <f>SUM(F1368,F1377)</f>
        <v>11293528.390000001</v>
      </c>
      <c r="G1367" s="23">
        <f>F1367/E1367*100</f>
        <v>98.728111236801766</v>
      </c>
      <c r="H1367" s="135"/>
      <c r="I1367" s="135"/>
      <c r="J1367" s="135"/>
      <c r="K1367" s="59"/>
      <c r="L1367" s="135">
        <f>SUM(L1368,L1377)</f>
        <v>10713020</v>
      </c>
      <c r="M1367" s="135">
        <f>SUM(M1368,M1377)</f>
        <v>11439020</v>
      </c>
      <c r="N1367" s="135">
        <f>SUM(N1368,N1377)</f>
        <v>11293528.390000001</v>
      </c>
      <c r="O1367" s="23">
        <f t="shared" si="304"/>
        <v>98.728111236801766</v>
      </c>
      <c r="P1367" s="59">
        <f t="shared" ref="P1367:P1381" si="305">E1367-D1367</f>
        <v>726000</v>
      </c>
      <c r="R1367" s="5"/>
    </row>
    <row r="1368" spans="1:18" s="2" customFormat="1" ht="12.75" customHeight="1" x14ac:dyDescent="0.2">
      <c r="A1368" s="42"/>
      <c r="B1368" s="45"/>
      <c r="C1368" s="41" t="s">
        <v>110</v>
      </c>
      <c r="D1368" s="135">
        <f t="shared" si="285"/>
        <v>10713020</v>
      </c>
      <c r="E1368" s="135">
        <f>SUM(E1370,E1374,E1375,E1376)</f>
        <v>11439020</v>
      </c>
      <c r="F1368" s="135">
        <f>SUM(F1370,F1374,F1375,F1376)</f>
        <v>11293528.390000001</v>
      </c>
      <c r="G1368" s="23">
        <f>F1368/E1368*100</f>
        <v>98.728111236801766</v>
      </c>
      <c r="H1368" s="135"/>
      <c r="I1368" s="135"/>
      <c r="J1368" s="135"/>
      <c r="K1368" s="23"/>
      <c r="L1368" s="135">
        <f>SUM(L1370,L1374:L1375)</f>
        <v>10713020</v>
      </c>
      <c r="M1368" s="135">
        <f>SUM(M1370,M1374,M1375,M1376)</f>
        <v>11439020</v>
      </c>
      <c r="N1368" s="135">
        <f>SUM(N1370,N1374,N1375,N1376)</f>
        <v>11293528.390000001</v>
      </c>
      <c r="O1368" s="23">
        <f t="shared" si="304"/>
        <v>98.728111236801766</v>
      </c>
      <c r="P1368" s="19">
        <f t="shared" si="305"/>
        <v>726000</v>
      </c>
      <c r="R1368" s="5"/>
    </row>
    <row r="1369" spans="1:18" s="2" customFormat="1" ht="15" customHeight="1" x14ac:dyDescent="0.2">
      <c r="A1369" s="42"/>
      <c r="B1369" s="45"/>
      <c r="C1369" s="27" t="s">
        <v>22</v>
      </c>
      <c r="D1369" s="135"/>
      <c r="E1369" s="135"/>
      <c r="F1369" s="135"/>
      <c r="G1369" s="23"/>
      <c r="H1369" s="135"/>
      <c r="I1369" s="135"/>
      <c r="J1369" s="135"/>
      <c r="K1369" s="23"/>
      <c r="L1369" s="135"/>
      <c r="M1369" s="135"/>
      <c r="N1369" s="135"/>
      <c r="O1369" s="23"/>
      <c r="P1369" s="19">
        <f t="shared" si="305"/>
        <v>0</v>
      </c>
      <c r="R1369" s="5"/>
    </row>
    <row r="1370" spans="1:18" s="2" customFormat="1" ht="15" customHeight="1" x14ac:dyDescent="0.2">
      <c r="A1370" s="42"/>
      <c r="B1370" s="45"/>
      <c r="C1370" s="22" t="s">
        <v>14</v>
      </c>
      <c r="D1370" s="135">
        <f t="shared" si="285"/>
        <v>2713020</v>
      </c>
      <c r="E1370" s="135">
        <f>SUM(E1372:E1373)</f>
        <v>2756990</v>
      </c>
      <c r="F1370" s="135">
        <f>SUM(F1372:F1373)</f>
        <v>2667961.4300000002</v>
      </c>
      <c r="G1370" s="23">
        <f>F1370/E1370*100</f>
        <v>96.770805479889304</v>
      </c>
      <c r="H1370" s="135"/>
      <c r="I1370" s="135"/>
      <c r="J1370" s="135"/>
      <c r="K1370" s="23"/>
      <c r="L1370" s="135">
        <f>SUM(L1372:L1373)</f>
        <v>2713020</v>
      </c>
      <c r="M1370" s="135">
        <f>SUM(M1372:M1373)</f>
        <v>2756990</v>
      </c>
      <c r="N1370" s="135">
        <f>SUM(N1372:N1373)</f>
        <v>2667961.4300000002</v>
      </c>
      <c r="O1370" s="23">
        <f>N1370/M1370*100</f>
        <v>96.770805479889304</v>
      </c>
      <c r="P1370" s="19">
        <f t="shared" si="305"/>
        <v>43970</v>
      </c>
      <c r="R1370" s="5"/>
    </row>
    <row r="1371" spans="1:18" s="2" customFormat="1" x14ac:dyDescent="0.2">
      <c r="A1371" s="42"/>
      <c r="B1371" s="45"/>
      <c r="C1371" s="27" t="s">
        <v>15</v>
      </c>
      <c r="D1371" s="135"/>
      <c r="E1371" s="135"/>
      <c r="F1371" s="135"/>
      <c r="G1371" s="23"/>
      <c r="H1371" s="135"/>
      <c r="I1371" s="135"/>
      <c r="J1371" s="135"/>
      <c r="K1371" s="23"/>
      <c r="L1371" s="135"/>
      <c r="M1371" s="135"/>
      <c r="N1371" s="135"/>
      <c r="O1371" s="23"/>
      <c r="P1371" s="19">
        <f t="shared" si="305"/>
        <v>0</v>
      </c>
      <c r="R1371" s="5"/>
    </row>
    <row r="1372" spans="1:18" s="2" customFormat="1" ht="12.75" customHeight="1" x14ac:dyDescent="0.2">
      <c r="A1372" s="42"/>
      <c r="B1372" s="45"/>
      <c r="C1372" s="27" t="s">
        <v>19</v>
      </c>
      <c r="D1372" s="135">
        <f t="shared" si="285"/>
        <v>2617320</v>
      </c>
      <c r="E1372" s="135">
        <v>2673510</v>
      </c>
      <c r="F1372" s="135">
        <v>2586873.5</v>
      </c>
      <c r="G1372" s="23">
        <f t="shared" ref="G1372:G1381" si="306">F1372/E1372*100</f>
        <v>96.75944731831936</v>
      </c>
      <c r="H1372" s="135"/>
      <c r="I1372" s="135"/>
      <c r="J1372" s="135"/>
      <c r="K1372" s="23"/>
      <c r="L1372" s="135">
        <v>2617320</v>
      </c>
      <c r="M1372" s="135">
        <v>2673510</v>
      </c>
      <c r="N1372" s="135">
        <v>2586873.5</v>
      </c>
      <c r="O1372" s="23">
        <f>N1372/M1372*100</f>
        <v>96.75944731831936</v>
      </c>
      <c r="P1372" s="19">
        <f t="shared" si="305"/>
        <v>56190</v>
      </c>
      <c r="R1372" s="5"/>
    </row>
    <row r="1373" spans="1:18" s="2" customFormat="1" ht="15" customHeight="1" x14ac:dyDescent="0.2">
      <c r="A1373" s="42"/>
      <c r="B1373" s="45"/>
      <c r="C1373" s="27" t="s">
        <v>18</v>
      </c>
      <c r="D1373" s="135">
        <f t="shared" si="285"/>
        <v>95700</v>
      </c>
      <c r="E1373" s="135">
        <v>83480</v>
      </c>
      <c r="F1373" s="135">
        <v>81087.929999999993</v>
      </c>
      <c r="G1373" s="23">
        <f t="shared" si="306"/>
        <v>97.134559175850498</v>
      </c>
      <c r="H1373" s="135"/>
      <c r="I1373" s="135"/>
      <c r="J1373" s="135"/>
      <c r="K1373" s="23"/>
      <c r="L1373" s="135">
        <v>95700</v>
      </c>
      <c r="M1373" s="135">
        <v>83480</v>
      </c>
      <c r="N1373" s="135">
        <v>81087.929999999993</v>
      </c>
      <c r="O1373" s="23">
        <f>N1373/M1373*100</f>
        <v>97.134559175850498</v>
      </c>
      <c r="P1373" s="19">
        <f t="shared" si="305"/>
        <v>-12220</v>
      </c>
      <c r="R1373" s="5"/>
    </row>
    <row r="1374" spans="1:18" s="2" customFormat="1" ht="14.25" customHeight="1" x14ac:dyDescent="0.2">
      <c r="A1374" s="42"/>
      <c r="B1374" s="112"/>
      <c r="C1374" s="49" t="s">
        <v>16</v>
      </c>
      <c r="D1374" s="140">
        <f t="shared" si="285"/>
        <v>8000000</v>
      </c>
      <c r="E1374" s="140">
        <v>8682030</v>
      </c>
      <c r="F1374" s="140">
        <v>8625566.9600000009</v>
      </c>
      <c r="G1374" s="50">
        <f t="shared" si="306"/>
        <v>99.349656243989031</v>
      </c>
      <c r="H1374" s="140"/>
      <c r="I1374" s="140"/>
      <c r="J1374" s="140"/>
      <c r="K1374" s="50"/>
      <c r="L1374" s="140">
        <v>8000000</v>
      </c>
      <c r="M1374" s="140">
        <v>8682030</v>
      </c>
      <c r="N1374" s="140">
        <v>8625566.9600000009</v>
      </c>
      <c r="O1374" s="50">
        <f>N1374/M1374*100</f>
        <v>99.349656243989031</v>
      </c>
      <c r="P1374" s="19">
        <f t="shared" si="305"/>
        <v>682030</v>
      </c>
      <c r="R1374" s="5"/>
    </row>
    <row r="1375" spans="1:18" s="2" customFormat="1" ht="14.25" hidden="1" customHeight="1" x14ac:dyDescent="0.2">
      <c r="A1375" s="42"/>
      <c r="B1375" s="112"/>
      <c r="C1375" s="49" t="s">
        <v>17</v>
      </c>
      <c r="D1375" s="140"/>
      <c r="E1375" s="140"/>
      <c r="F1375" s="140"/>
      <c r="G1375" s="50"/>
      <c r="H1375" s="140"/>
      <c r="I1375" s="140">
        <f t="shared" ref="I1375:J1428" si="307">E1375-M1375</f>
        <v>0</v>
      </c>
      <c r="J1375" s="140">
        <f t="shared" si="303"/>
        <v>0</v>
      </c>
      <c r="K1375" s="50"/>
      <c r="L1375" s="140"/>
      <c r="M1375" s="140"/>
      <c r="N1375" s="140"/>
      <c r="O1375" s="50"/>
      <c r="P1375" s="34">
        <f t="shared" si="305"/>
        <v>0</v>
      </c>
      <c r="R1375" s="5"/>
    </row>
    <row r="1376" spans="1:18" s="2" customFormat="1" ht="39" hidden="1" customHeight="1" x14ac:dyDescent="0.2">
      <c r="A1376" s="42"/>
      <c r="B1376" s="45"/>
      <c r="C1376" s="24" t="s">
        <v>149</v>
      </c>
      <c r="D1376" s="135">
        <f t="shared" si="285"/>
        <v>0</v>
      </c>
      <c r="E1376" s="135"/>
      <c r="F1376" s="135"/>
      <c r="G1376" s="23" t="e">
        <f t="shared" si="306"/>
        <v>#DIV/0!</v>
      </c>
      <c r="H1376" s="135"/>
      <c r="I1376" s="135">
        <f t="shared" si="307"/>
        <v>0</v>
      </c>
      <c r="J1376" s="135">
        <f t="shared" si="303"/>
        <v>0</v>
      </c>
      <c r="K1376" s="23" t="e">
        <f t="shared" si="299"/>
        <v>#DIV/0!</v>
      </c>
      <c r="L1376" s="135"/>
      <c r="M1376" s="135"/>
      <c r="N1376" s="135"/>
      <c r="O1376" s="23" t="e">
        <f t="shared" ref="O1376:O1383" si="308">N1376/M1376*100</f>
        <v>#DIV/0!</v>
      </c>
      <c r="P1376" s="19">
        <f t="shared" si="305"/>
        <v>0</v>
      </c>
      <c r="R1376" s="5"/>
    </row>
    <row r="1377" spans="1:18" s="2" customFormat="1" ht="15" hidden="1" customHeight="1" x14ac:dyDescent="0.2">
      <c r="A1377" s="42"/>
      <c r="B1377" s="45"/>
      <c r="C1377" s="25" t="s">
        <v>111</v>
      </c>
      <c r="D1377" s="135">
        <f t="shared" si="285"/>
        <v>0</v>
      </c>
      <c r="E1377" s="135">
        <f>SUM(E1379)</f>
        <v>0</v>
      </c>
      <c r="F1377" s="135">
        <f>SUM(F1379)</f>
        <v>0</v>
      </c>
      <c r="G1377" s="23" t="e">
        <f t="shared" si="306"/>
        <v>#DIV/0!</v>
      </c>
      <c r="H1377" s="135">
        <f>SUM(H1379)</f>
        <v>0</v>
      </c>
      <c r="I1377" s="135">
        <f t="shared" si="307"/>
        <v>0</v>
      </c>
      <c r="J1377" s="135">
        <f t="shared" si="303"/>
        <v>0</v>
      </c>
      <c r="K1377" s="23" t="e">
        <f t="shared" si="299"/>
        <v>#DIV/0!</v>
      </c>
      <c r="L1377" s="135">
        <f>SUM(L1379)</f>
        <v>0</v>
      </c>
      <c r="M1377" s="135">
        <f>SUM(M1379)</f>
        <v>0</v>
      </c>
      <c r="N1377" s="135">
        <f>SUM(N1379)</f>
        <v>0</v>
      </c>
      <c r="O1377" s="23" t="e">
        <f t="shared" si="308"/>
        <v>#DIV/0!</v>
      </c>
      <c r="P1377" s="19">
        <f t="shared" si="305"/>
        <v>0</v>
      </c>
      <c r="R1377" s="5"/>
    </row>
    <row r="1378" spans="1:18" s="2" customFormat="1" hidden="1" x14ac:dyDescent="0.2">
      <c r="A1378" s="42"/>
      <c r="B1378" s="45"/>
      <c r="C1378" s="26" t="s">
        <v>22</v>
      </c>
      <c r="D1378" s="135">
        <f t="shared" si="285"/>
        <v>0</v>
      </c>
      <c r="E1378" s="135"/>
      <c r="F1378" s="135"/>
      <c r="G1378" s="23" t="e">
        <f t="shared" si="306"/>
        <v>#DIV/0!</v>
      </c>
      <c r="H1378" s="135"/>
      <c r="I1378" s="135">
        <f t="shared" si="307"/>
        <v>0</v>
      </c>
      <c r="J1378" s="135">
        <f t="shared" si="303"/>
        <v>0</v>
      </c>
      <c r="K1378" s="23" t="e">
        <f t="shared" si="299"/>
        <v>#DIV/0!</v>
      </c>
      <c r="L1378" s="135"/>
      <c r="M1378" s="135"/>
      <c r="N1378" s="135"/>
      <c r="O1378" s="23" t="e">
        <f t="shared" si="308"/>
        <v>#DIV/0!</v>
      </c>
      <c r="P1378" s="19">
        <f t="shared" si="305"/>
        <v>0</v>
      </c>
      <c r="R1378" s="5"/>
    </row>
    <row r="1379" spans="1:18" s="2" customFormat="1" hidden="1" x14ac:dyDescent="0.2">
      <c r="A1379" s="42"/>
      <c r="B1379" s="45"/>
      <c r="C1379" s="22" t="s">
        <v>7</v>
      </c>
      <c r="D1379" s="135">
        <f t="shared" si="285"/>
        <v>0</v>
      </c>
      <c r="E1379" s="135"/>
      <c r="F1379" s="135"/>
      <c r="G1379" s="23" t="e">
        <f t="shared" si="306"/>
        <v>#DIV/0!</v>
      </c>
      <c r="H1379" s="135"/>
      <c r="I1379" s="135">
        <f t="shared" si="307"/>
        <v>0</v>
      </c>
      <c r="J1379" s="135">
        <f t="shared" si="303"/>
        <v>0</v>
      </c>
      <c r="K1379" s="23" t="e">
        <f t="shared" si="299"/>
        <v>#DIV/0!</v>
      </c>
      <c r="L1379" s="135"/>
      <c r="M1379" s="135"/>
      <c r="N1379" s="135"/>
      <c r="O1379" s="23" t="e">
        <f t="shared" si="308"/>
        <v>#DIV/0!</v>
      </c>
      <c r="P1379" s="19">
        <f t="shared" si="305"/>
        <v>0</v>
      </c>
      <c r="R1379" s="5"/>
    </row>
    <row r="1380" spans="1:18" s="2" customFormat="1" hidden="1" x14ac:dyDescent="0.2">
      <c r="A1380" s="42"/>
      <c r="B1380" s="45"/>
      <c r="C1380" s="27" t="s">
        <v>15</v>
      </c>
      <c r="D1380" s="135">
        <f t="shared" si="285"/>
        <v>0</v>
      </c>
      <c r="E1380" s="135"/>
      <c r="F1380" s="135"/>
      <c r="G1380" s="23" t="e">
        <f t="shared" si="306"/>
        <v>#DIV/0!</v>
      </c>
      <c r="H1380" s="135"/>
      <c r="I1380" s="135">
        <f t="shared" si="307"/>
        <v>0</v>
      </c>
      <c r="J1380" s="135">
        <f t="shared" si="303"/>
        <v>0</v>
      </c>
      <c r="K1380" s="23" t="e">
        <f t="shared" si="299"/>
        <v>#DIV/0!</v>
      </c>
      <c r="L1380" s="135"/>
      <c r="M1380" s="135"/>
      <c r="N1380" s="135"/>
      <c r="O1380" s="23" t="e">
        <f t="shared" si="308"/>
        <v>#DIV/0!</v>
      </c>
      <c r="P1380" s="19">
        <f t="shared" si="305"/>
        <v>0</v>
      </c>
      <c r="R1380" s="5"/>
    </row>
    <row r="1381" spans="1:18" s="2" customFormat="1" ht="39" hidden="1" customHeight="1" x14ac:dyDescent="0.2">
      <c r="A1381" s="42"/>
      <c r="B1381" s="112"/>
      <c r="C1381" s="53" t="s">
        <v>150</v>
      </c>
      <c r="D1381" s="140">
        <f t="shared" si="285"/>
        <v>0</v>
      </c>
      <c r="E1381" s="140"/>
      <c r="F1381" s="140"/>
      <c r="G1381" s="50" t="e">
        <f t="shared" si="306"/>
        <v>#DIV/0!</v>
      </c>
      <c r="H1381" s="140"/>
      <c r="I1381" s="140">
        <f t="shared" si="307"/>
        <v>0</v>
      </c>
      <c r="J1381" s="140">
        <f t="shared" si="303"/>
        <v>0</v>
      </c>
      <c r="K1381" s="50" t="e">
        <f t="shared" si="299"/>
        <v>#DIV/0!</v>
      </c>
      <c r="L1381" s="140"/>
      <c r="M1381" s="140"/>
      <c r="N1381" s="140"/>
      <c r="O1381" s="50" t="e">
        <f t="shared" si="308"/>
        <v>#DIV/0!</v>
      </c>
      <c r="P1381" s="34">
        <f t="shared" si="305"/>
        <v>0</v>
      </c>
      <c r="R1381" s="5"/>
    </row>
    <row r="1382" spans="1:18" s="2" customFormat="1" ht="38.25" customHeight="1" x14ac:dyDescent="0.2">
      <c r="A1382" s="42"/>
      <c r="B1382" s="32">
        <v>80153</v>
      </c>
      <c r="C1382" s="133" t="s">
        <v>209</v>
      </c>
      <c r="D1382" s="135">
        <f t="shared" ref="D1382:D1396" si="309">H1382+L1382</f>
        <v>35000</v>
      </c>
      <c r="E1382" s="135">
        <f>SUM(E1383,E1392)</f>
        <v>8291784.6299999999</v>
      </c>
      <c r="F1382" s="135">
        <f>SUM(F1383,F1392)</f>
        <v>8121525.4400000004</v>
      </c>
      <c r="G1382" s="23">
        <f>F1382/E1382*100</f>
        <v>97.946652046605323</v>
      </c>
      <c r="H1382" s="135">
        <f t="shared" ref="H1382" si="310">SUM(H1383,H1392)</f>
        <v>25000</v>
      </c>
      <c r="I1382" s="135">
        <f t="shared" si="307"/>
        <v>7746685.0800000001</v>
      </c>
      <c r="J1382" s="135">
        <f t="shared" si="303"/>
        <v>7589185.6600000001</v>
      </c>
      <c r="K1382" s="23">
        <f t="shared" si="299"/>
        <v>97.966879789568011</v>
      </c>
      <c r="L1382" s="135">
        <f>SUM(L1383,L1392)</f>
        <v>10000</v>
      </c>
      <c r="M1382" s="135">
        <f>SUM(M1383,M1392)</f>
        <v>545099.54999999993</v>
      </c>
      <c r="N1382" s="135">
        <f>SUM(N1383,N1392)</f>
        <v>532339.78</v>
      </c>
      <c r="O1382" s="23">
        <f t="shared" si="308"/>
        <v>97.659185372653511</v>
      </c>
      <c r="P1382" s="59">
        <f t="shared" ref="P1382:P1396" si="311">E1382-D1382</f>
        <v>8256784.6299999999</v>
      </c>
      <c r="R1382" s="5"/>
    </row>
    <row r="1383" spans="1:18" s="2" customFormat="1" ht="13.5" customHeight="1" x14ac:dyDescent="0.2">
      <c r="A1383" s="42"/>
      <c r="B1383" s="45"/>
      <c r="C1383" s="41" t="s">
        <v>110</v>
      </c>
      <c r="D1383" s="135">
        <f t="shared" si="309"/>
        <v>35000</v>
      </c>
      <c r="E1383" s="135">
        <f>SUM(E1385,E1389,E1390,E1391)</f>
        <v>8291784.6299999999</v>
      </c>
      <c r="F1383" s="135">
        <f>SUM(F1385,F1389,F1390,F1391)</f>
        <v>8121525.4400000004</v>
      </c>
      <c r="G1383" s="23">
        <f>F1383/E1383*100</f>
        <v>97.946652046605323</v>
      </c>
      <c r="H1383" s="135">
        <f>SUM(H1385,H1389)</f>
        <v>25000</v>
      </c>
      <c r="I1383" s="135">
        <f t="shared" si="307"/>
        <v>7746685.0800000001</v>
      </c>
      <c r="J1383" s="135">
        <f t="shared" si="303"/>
        <v>7589185.6600000001</v>
      </c>
      <c r="K1383" s="23">
        <f t="shared" si="299"/>
        <v>97.966879789568011</v>
      </c>
      <c r="L1383" s="135">
        <f>SUM(L1385)</f>
        <v>10000</v>
      </c>
      <c r="M1383" s="135">
        <f>SUM(M1385,M1389,M1390,M1391)</f>
        <v>545099.54999999993</v>
      </c>
      <c r="N1383" s="135">
        <f>SUM(N1385,N1389,N1390,N1391)</f>
        <v>532339.78</v>
      </c>
      <c r="O1383" s="23">
        <f t="shared" si="308"/>
        <v>97.659185372653511</v>
      </c>
      <c r="P1383" s="19">
        <f t="shared" si="311"/>
        <v>8256784.6299999999</v>
      </c>
      <c r="R1383" s="5"/>
    </row>
    <row r="1384" spans="1:18" s="2" customFormat="1" ht="15" customHeight="1" x14ac:dyDescent="0.2">
      <c r="A1384" s="42"/>
      <c r="B1384" s="45"/>
      <c r="C1384" s="27" t="s">
        <v>22</v>
      </c>
      <c r="D1384" s="135"/>
      <c r="E1384" s="135"/>
      <c r="F1384" s="135"/>
      <c r="G1384" s="23"/>
      <c r="H1384" s="135"/>
      <c r="I1384" s="135"/>
      <c r="J1384" s="135"/>
      <c r="K1384" s="23"/>
      <c r="L1384" s="135"/>
      <c r="M1384" s="135"/>
      <c r="N1384" s="135"/>
      <c r="O1384" s="23"/>
      <c r="P1384" s="19">
        <f t="shared" si="311"/>
        <v>0</v>
      </c>
      <c r="R1384" s="5"/>
    </row>
    <row r="1385" spans="1:18" s="2" customFormat="1" ht="15" customHeight="1" x14ac:dyDescent="0.2">
      <c r="A1385" s="42"/>
      <c r="B1385" s="45"/>
      <c r="C1385" s="22" t="s">
        <v>14</v>
      </c>
      <c r="D1385" s="135">
        <f t="shared" si="309"/>
        <v>35000</v>
      </c>
      <c r="E1385" s="135">
        <f>SUM(E1387:E1388)</f>
        <v>6868873.3899999997</v>
      </c>
      <c r="F1385" s="135">
        <f>SUM(F1387:F1388)</f>
        <v>6724659.9900000002</v>
      </c>
      <c r="G1385" s="23">
        <f>F1385/E1385*100</f>
        <v>97.900479571949134</v>
      </c>
      <c r="H1385" s="135">
        <f>SUM(H1387:H1388)</f>
        <v>25000</v>
      </c>
      <c r="I1385" s="135">
        <f t="shared" si="307"/>
        <v>6402693.3499999996</v>
      </c>
      <c r="J1385" s="135">
        <f t="shared" si="303"/>
        <v>6270994.6200000001</v>
      </c>
      <c r="K1385" s="23">
        <f t="shared" si="299"/>
        <v>97.943072972563968</v>
      </c>
      <c r="L1385" s="135">
        <f>SUM(L1387:L1388)</f>
        <v>10000</v>
      </c>
      <c r="M1385" s="135">
        <f>SUM(M1387:M1388)</f>
        <v>466180.04</v>
      </c>
      <c r="N1385" s="135">
        <f>SUM(N1387:N1388)</f>
        <v>453665.37</v>
      </c>
      <c r="O1385" s="23">
        <f>N1385/M1385*100</f>
        <v>97.315485665152039</v>
      </c>
      <c r="P1385" s="19">
        <f t="shared" si="311"/>
        <v>6833873.3899999997</v>
      </c>
      <c r="R1385" s="5"/>
    </row>
    <row r="1386" spans="1:18" s="2" customFormat="1" ht="15" customHeight="1" x14ac:dyDescent="0.2">
      <c r="A1386" s="42"/>
      <c r="B1386" s="45"/>
      <c r="C1386" s="27" t="s">
        <v>15</v>
      </c>
      <c r="D1386" s="135"/>
      <c r="E1386" s="135"/>
      <c r="F1386" s="135"/>
      <c r="G1386" s="23"/>
      <c r="H1386" s="135"/>
      <c r="I1386" s="135"/>
      <c r="J1386" s="135"/>
      <c r="K1386" s="23"/>
      <c r="L1386" s="135"/>
      <c r="M1386" s="135"/>
      <c r="N1386" s="135"/>
      <c r="O1386" s="23"/>
      <c r="P1386" s="19">
        <f t="shared" si="311"/>
        <v>0</v>
      </c>
      <c r="R1386" s="5"/>
    </row>
    <row r="1387" spans="1:18" s="2" customFormat="1" ht="15" customHeight="1" x14ac:dyDescent="0.2">
      <c r="A1387" s="42"/>
      <c r="B1387" s="45"/>
      <c r="C1387" s="27" t="s">
        <v>19</v>
      </c>
      <c r="D1387" s="135"/>
      <c r="E1387" s="135">
        <v>32030</v>
      </c>
      <c r="F1387" s="135">
        <v>32030</v>
      </c>
      <c r="G1387" s="23">
        <f t="shared" ref="G1387:G1396" si="312">F1387/E1387*100</f>
        <v>100</v>
      </c>
      <c r="H1387" s="135"/>
      <c r="I1387" s="135">
        <f t="shared" si="307"/>
        <v>32030</v>
      </c>
      <c r="J1387" s="135">
        <f t="shared" si="303"/>
        <v>32030</v>
      </c>
      <c r="K1387" s="23">
        <f t="shared" si="299"/>
        <v>100</v>
      </c>
      <c r="L1387" s="135"/>
      <c r="M1387" s="135"/>
      <c r="N1387" s="135"/>
      <c r="O1387" s="23"/>
      <c r="P1387" s="19">
        <f t="shared" si="311"/>
        <v>32030</v>
      </c>
      <c r="R1387" s="5"/>
    </row>
    <row r="1388" spans="1:18" s="2" customFormat="1" ht="15" customHeight="1" x14ac:dyDescent="0.2">
      <c r="A1388" s="42"/>
      <c r="B1388" s="45"/>
      <c r="C1388" s="27" t="s">
        <v>18</v>
      </c>
      <c r="D1388" s="135">
        <f t="shared" si="309"/>
        <v>35000</v>
      </c>
      <c r="E1388" s="135">
        <v>6836843.3899999997</v>
      </c>
      <c r="F1388" s="135">
        <v>6692629.9900000002</v>
      </c>
      <c r="G1388" s="23">
        <f t="shared" si="312"/>
        <v>97.890643506461842</v>
      </c>
      <c r="H1388" s="135">
        <v>25000</v>
      </c>
      <c r="I1388" s="135">
        <f t="shared" si="307"/>
        <v>6370663.3499999996</v>
      </c>
      <c r="J1388" s="135">
        <f t="shared" si="303"/>
        <v>6238964.6200000001</v>
      </c>
      <c r="K1388" s="23">
        <f t="shared" si="299"/>
        <v>97.932731290847457</v>
      </c>
      <c r="L1388" s="135">
        <v>10000</v>
      </c>
      <c r="M1388" s="135">
        <v>466180.04</v>
      </c>
      <c r="N1388" s="135">
        <v>453665.37</v>
      </c>
      <c r="O1388" s="23">
        <f>N1388/M1388*100</f>
        <v>97.315485665152039</v>
      </c>
      <c r="P1388" s="19">
        <f t="shared" si="311"/>
        <v>6801843.3899999997</v>
      </c>
      <c r="R1388" s="5"/>
    </row>
    <row r="1389" spans="1:18" s="2" customFormat="1" ht="15" customHeight="1" x14ac:dyDescent="0.2">
      <c r="A1389" s="42"/>
      <c r="B1389" s="112"/>
      <c r="C1389" s="49" t="s">
        <v>16</v>
      </c>
      <c r="D1389" s="140"/>
      <c r="E1389" s="140">
        <v>1422911.24</v>
      </c>
      <c r="F1389" s="140">
        <v>1396865.45</v>
      </c>
      <c r="G1389" s="50">
        <f t="shared" si="312"/>
        <v>98.169542184514611</v>
      </c>
      <c r="H1389" s="140"/>
      <c r="I1389" s="140">
        <f t="shared" si="307"/>
        <v>1343991.73</v>
      </c>
      <c r="J1389" s="140">
        <f t="shared" si="303"/>
        <v>1318191.04</v>
      </c>
      <c r="K1389" s="50">
        <f t="shared" si="299"/>
        <v>98.08029399109472</v>
      </c>
      <c r="L1389" s="140"/>
      <c r="M1389" s="140">
        <v>78919.509999999995</v>
      </c>
      <c r="N1389" s="140">
        <v>78674.41</v>
      </c>
      <c r="O1389" s="50">
        <f>N1389/M1389*100</f>
        <v>99.689430408272955</v>
      </c>
      <c r="P1389" s="19">
        <f t="shared" si="311"/>
        <v>1422911.24</v>
      </c>
      <c r="R1389" s="55"/>
    </row>
    <row r="1390" spans="1:18" s="2" customFormat="1" ht="15" hidden="1" customHeight="1" x14ac:dyDescent="0.2">
      <c r="A1390" s="42"/>
      <c r="B1390" s="45"/>
      <c r="C1390" s="22" t="s">
        <v>17</v>
      </c>
      <c r="D1390" s="135">
        <f t="shared" si="309"/>
        <v>0</v>
      </c>
      <c r="E1390" s="135"/>
      <c r="F1390" s="135"/>
      <c r="G1390" s="23" t="e">
        <f t="shared" si="312"/>
        <v>#DIV/0!</v>
      </c>
      <c r="H1390" s="135"/>
      <c r="I1390" s="135">
        <f t="shared" si="307"/>
        <v>0</v>
      </c>
      <c r="J1390" s="135">
        <f t="shared" si="303"/>
        <v>0</v>
      </c>
      <c r="K1390" s="23" t="e">
        <f t="shared" si="299"/>
        <v>#DIV/0!</v>
      </c>
      <c r="L1390" s="135"/>
      <c r="M1390" s="135"/>
      <c r="N1390" s="135"/>
      <c r="O1390" s="23" t="e">
        <f>N1390/M1390*100</f>
        <v>#DIV/0!</v>
      </c>
      <c r="P1390" s="19">
        <f t="shared" si="311"/>
        <v>0</v>
      </c>
      <c r="R1390" s="55"/>
    </row>
    <row r="1391" spans="1:18" s="2" customFormat="1" ht="39" hidden="1" customHeight="1" x14ac:dyDescent="0.2">
      <c r="A1391" s="42"/>
      <c r="B1391" s="45"/>
      <c r="C1391" s="24" t="s">
        <v>149</v>
      </c>
      <c r="D1391" s="135">
        <f t="shared" si="309"/>
        <v>0</v>
      </c>
      <c r="E1391" s="135"/>
      <c r="F1391" s="135"/>
      <c r="G1391" s="23" t="e">
        <f t="shared" si="312"/>
        <v>#DIV/0!</v>
      </c>
      <c r="H1391" s="135"/>
      <c r="I1391" s="135">
        <f t="shared" si="307"/>
        <v>0</v>
      </c>
      <c r="J1391" s="135">
        <f t="shared" si="303"/>
        <v>0</v>
      </c>
      <c r="K1391" s="23" t="e">
        <f t="shared" si="299"/>
        <v>#DIV/0!</v>
      </c>
      <c r="L1391" s="135"/>
      <c r="M1391" s="135"/>
      <c r="N1391" s="135"/>
      <c r="O1391" s="23" t="e">
        <f t="shared" ref="O1391:O1396" si="313">N1391/M1391*100</f>
        <v>#DIV/0!</v>
      </c>
      <c r="P1391" s="19">
        <f t="shared" si="311"/>
        <v>0</v>
      </c>
      <c r="R1391" s="55"/>
    </row>
    <row r="1392" spans="1:18" s="2" customFormat="1" ht="15" hidden="1" customHeight="1" x14ac:dyDescent="0.2">
      <c r="A1392" s="42"/>
      <c r="B1392" s="45"/>
      <c r="C1392" s="25" t="s">
        <v>111</v>
      </c>
      <c r="D1392" s="135">
        <f t="shared" si="309"/>
        <v>0</v>
      </c>
      <c r="E1392" s="135">
        <f>SUM(E1394)</f>
        <v>0</v>
      </c>
      <c r="F1392" s="135">
        <f>SUM(F1394)</f>
        <v>0</v>
      </c>
      <c r="G1392" s="23" t="e">
        <f t="shared" si="312"/>
        <v>#DIV/0!</v>
      </c>
      <c r="H1392" s="135">
        <f>SUM(H1394)</f>
        <v>0</v>
      </c>
      <c r="I1392" s="135">
        <f t="shared" si="307"/>
        <v>0</v>
      </c>
      <c r="J1392" s="135">
        <f t="shared" si="303"/>
        <v>0</v>
      </c>
      <c r="K1392" s="23" t="e">
        <f t="shared" si="299"/>
        <v>#DIV/0!</v>
      </c>
      <c r="L1392" s="135">
        <f>SUM(L1394)</f>
        <v>0</v>
      </c>
      <c r="M1392" s="135">
        <f>SUM(M1394)</f>
        <v>0</v>
      </c>
      <c r="N1392" s="135">
        <f>SUM(N1394)</f>
        <v>0</v>
      </c>
      <c r="O1392" s="23" t="e">
        <f t="shared" si="313"/>
        <v>#DIV/0!</v>
      </c>
      <c r="P1392" s="19">
        <f t="shared" si="311"/>
        <v>0</v>
      </c>
      <c r="R1392" s="55"/>
    </row>
    <row r="1393" spans="1:18" s="2" customFormat="1" hidden="1" x14ac:dyDescent="0.2">
      <c r="A1393" s="42"/>
      <c r="B1393" s="45"/>
      <c r="C1393" s="26" t="s">
        <v>22</v>
      </c>
      <c r="D1393" s="135">
        <f t="shared" si="309"/>
        <v>0</v>
      </c>
      <c r="E1393" s="135"/>
      <c r="F1393" s="135"/>
      <c r="G1393" s="23" t="e">
        <f t="shared" si="312"/>
        <v>#DIV/0!</v>
      </c>
      <c r="H1393" s="135"/>
      <c r="I1393" s="135">
        <f t="shared" si="307"/>
        <v>0</v>
      </c>
      <c r="J1393" s="135">
        <f t="shared" si="303"/>
        <v>0</v>
      </c>
      <c r="K1393" s="23" t="e">
        <f t="shared" si="299"/>
        <v>#DIV/0!</v>
      </c>
      <c r="L1393" s="135"/>
      <c r="M1393" s="135"/>
      <c r="N1393" s="135"/>
      <c r="O1393" s="23" t="e">
        <f t="shared" si="313"/>
        <v>#DIV/0!</v>
      </c>
      <c r="P1393" s="19">
        <f t="shared" si="311"/>
        <v>0</v>
      </c>
      <c r="R1393" s="55"/>
    </row>
    <row r="1394" spans="1:18" s="2" customFormat="1" hidden="1" x14ac:dyDescent="0.2">
      <c r="A1394" s="42"/>
      <c r="B1394" s="45"/>
      <c r="C1394" s="22" t="s">
        <v>7</v>
      </c>
      <c r="D1394" s="135">
        <f t="shared" si="309"/>
        <v>0</v>
      </c>
      <c r="E1394" s="135"/>
      <c r="F1394" s="135"/>
      <c r="G1394" s="23" t="e">
        <f t="shared" si="312"/>
        <v>#DIV/0!</v>
      </c>
      <c r="H1394" s="135"/>
      <c r="I1394" s="135">
        <f t="shared" si="307"/>
        <v>0</v>
      </c>
      <c r="J1394" s="135">
        <f t="shared" si="303"/>
        <v>0</v>
      </c>
      <c r="K1394" s="23" t="e">
        <f t="shared" si="299"/>
        <v>#DIV/0!</v>
      </c>
      <c r="L1394" s="135"/>
      <c r="M1394" s="135"/>
      <c r="N1394" s="135"/>
      <c r="O1394" s="23" t="e">
        <f t="shared" si="313"/>
        <v>#DIV/0!</v>
      </c>
      <c r="P1394" s="19">
        <f t="shared" si="311"/>
        <v>0</v>
      </c>
      <c r="R1394" s="55"/>
    </row>
    <row r="1395" spans="1:18" s="2" customFormat="1" hidden="1" x14ac:dyDescent="0.2">
      <c r="A1395" s="42"/>
      <c r="B1395" s="45"/>
      <c r="C1395" s="27" t="s">
        <v>15</v>
      </c>
      <c r="D1395" s="135">
        <f t="shared" si="309"/>
        <v>0</v>
      </c>
      <c r="E1395" s="135"/>
      <c r="F1395" s="135"/>
      <c r="G1395" s="23" t="e">
        <f t="shared" si="312"/>
        <v>#DIV/0!</v>
      </c>
      <c r="H1395" s="135"/>
      <c r="I1395" s="135">
        <f t="shared" si="307"/>
        <v>0</v>
      </c>
      <c r="J1395" s="135">
        <f t="shared" si="303"/>
        <v>0</v>
      </c>
      <c r="K1395" s="23" t="e">
        <f t="shared" si="299"/>
        <v>#DIV/0!</v>
      </c>
      <c r="L1395" s="135"/>
      <c r="M1395" s="135"/>
      <c r="N1395" s="135"/>
      <c r="O1395" s="23" t="e">
        <f t="shared" si="313"/>
        <v>#DIV/0!</v>
      </c>
      <c r="P1395" s="19">
        <f t="shared" si="311"/>
        <v>0</v>
      </c>
      <c r="R1395" s="55"/>
    </row>
    <row r="1396" spans="1:18" s="2" customFormat="1" ht="39" hidden="1" customHeight="1" x14ac:dyDescent="0.2">
      <c r="A1396" s="42"/>
      <c r="B1396" s="45"/>
      <c r="C1396" s="121" t="s">
        <v>150</v>
      </c>
      <c r="D1396" s="135">
        <f t="shared" si="309"/>
        <v>0</v>
      </c>
      <c r="E1396" s="135"/>
      <c r="F1396" s="135"/>
      <c r="G1396" s="23" t="e">
        <f t="shared" si="312"/>
        <v>#DIV/0!</v>
      </c>
      <c r="H1396" s="135"/>
      <c r="I1396" s="135">
        <f t="shared" si="307"/>
        <v>0</v>
      </c>
      <c r="J1396" s="135">
        <f t="shared" si="303"/>
        <v>0</v>
      </c>
      <c r="K1396" s="23" t="e">
        <f t="shared" si="299"/>
        <v>#DIV/0!</v>
      </c>
      <c r="L1396" s="135"/>
      <c r="M1396" s="135"/>
      <c r="N1396" s="135"/>
      <c r="O1396" s="23" t="e">
        <f t="shared" si="313"/>
        <v>#DIV/0!</v>
      </c>
      <c r="P1396" s="19">
        <f t="shared" si="311"/>
        <v>0</v>
      </c>
      <c r="R1396" s="55"/>
    </row>
    <row r="1397" spans="1:18" s="2" customFormat="1" ht="20.25" customHeight="1" x14ac:dyDescent="0.2">
      <c r="A1397" s="42"/>
      <c r="B1397" s="32">
        <v>80195</v>
      </c>
      <c r="C1397" s="25" t="s">
        <v>28</v>
      </c>
      <c r="D1397" s="135">
        <f t="shared" si="285"/>
        <v>90239637</v>
      </c>
      <c r="E1397" s="135">
        <f>SUM(E1398,E1407)</f>
        <v>81895902.150000006</v>
      </c>
      <c r="F1397" s="135">
        <f>SUM(F1398,F1407)</f>
        <v>80844870.660000011</v>
      </c>
      <c r="G1397" s="23">
        <f t="shared" si="278"/>
        <v>98.716625053992402</v>
      </c>
      <c r="H1397" s="135">
        <f>SUM(H1398,H1407)</f>
        <v>64436147</v>
      </c>
      <c r="I1397" s="135">
        <f t="shared" si="307"/>
        <v>60479816.600000009</v>
      </c>
      <c r="J1397" s="135">
        <f t="shared" si="303"/>
        <v>59800514.580000013</v>
      </c>
      <c r="K1397" s="23">
        <f t="shared" si="299"/>
        <v>98.876812037158203</v>
      </c>
      <c r="L1397" s="135">
        <f>SUM(L1398,L1407)</f>
        <v>25803490</v>
      </c>
      <c r="M1397" s="135">
        <f>SUM(M1398,M1407)</f>
        <v>21416085.550000001</v>
      </c>
      <c r="N1397" s="135">
        <f>SUM(N1398,N1407)</f>
        <v>21044356.079999998</v>
      </c>
      <c r="O1397" s="23">
        <f>N1397/M1397*100</f>
        <v>98.264251096998436</v>
      </c>
      <c r="P1397" s="59">
        <f t="shared" si="279"/>
        <v>-8343734.849999994</v>
      </c>
      <c r="R1397" s="55"/>
    </row>
    <row r="1398" spans="1:18" s="2" customFormat="1" ht="18" customHeight="1" x14ac:dyDescent="0.2">
      <c r="A1398" s="43"/>
      <c r="B1398" s="36"/>
      <c r="C1398" s="231" t="s">
        <v>110</v>
      </c>
      <c r="D1398" s="136">
        <f t="shared" si="285"/>
        <v>85980149</v>
      </c>
      <c r="E1398" s="136">
        <f>SUM(E1400,E1404,E1405,E1406)</f>
        <v>78161970.150000006</v>
      </c>
      <c r="F1398" s="136">
        <f>SUM(F1400,F1404,F1405,F1406)</f>
        <v>77134142.480000004</v>
      </c>
      <c r="G1398" s="38">
        <f t="shared" si="278"/>
        <v>98.685002862610162</v>
      </c>
      <c r="H1398" s="136">
        <f>SUM(H1400,H1404,H1405,H1406)</f>
        <v>60176659</v>
      </c>
      <c r="I1398" s="136">
        <f t="shared" si="307"/>
        <v>56745884.600000009</v>
      </c>
      <c r="J1398" s="136">
        <f t="shared" si="303"/>
        <v>56089786.400000006</v>
      </c>
      <c r="K1398" s="38">
        <f t="shared" si="299"/>
        <v>98.843795978113974</v>
      </c>
      <c r="L1398" s="136">
        <f>SUM(L1400,L1404,L1405,L1406)</f>
        <v>25803490</v>
      </c>
      <c r="M1398" s="136">
        <f>SUM(M1400,M1404,M1405,M1406)</f>
        <v>21416085.550000001</v>
      </c>
      <c r="N1398" s="136">
        <f>SUM(N1400,N1404,N1405,N1406)</f>
        <v>21044356.079999998</v>
      </c>
      <c r="O1398" s="38">
        <f>N1398/M1398*100</f>
        <v>98.264251096998436</v>
      </c>
      <c r="P1398" s="19">
        <f t="shared" si="279"/>
        <v>-7818178.849999994</v>
      </c>
      <c r="R1398" s="5"/>
    </row>
    <row r="1399" spans="1:18" s="2" customFormat="1" ht="19.5" customHeight="1" x14ac:dyDescent="0.2">
      <c r="A1399" s="42"/>
      <c r="B1399" s="32"/>
      <c r="C1399" s="27" t="s">
        <v>22</v>
      </c>
      <c r="D1399" s="135"/>
      <c r="E1399" s="135"/>
      <c r="F1399" s="135"/>
      <c r="G1399" s="23"/>
      <c r="H1399" s="135"/>
      <c r="I1399" s="135"/>
      <c r="J1399" s="135"/>
      <c r="K1399" s="23"/>
      <c r="L1399" s="135"/>
      <c r="M1399" s="135"/>
      <c r="N1399" s="135"/>
      <c r="O1399" s="23"/>
      <c r="P1399" s="19">
        <f t="shared" si="279"/>
        <v>0</v>
      </c>
      <c r="R1399" s="5"/>
    </row>
    <row r="1400" spans="1:18" s="2" customFormat="1" ht="11.25" customHeight="1" x14ac:dyDescent="0.2">
      <c r="A1400" s="42"/>
      <c r="B1400" s="32"/>
      <c r="C1400" s="22" t="s">
        <v>14</v>
      </c>
      <c r="D1400" s="135">
        <f t="shared" si="285"/>
        <v>73990189</v>
      </c>
      <c r="E1400" s="135">
        <f>SUM(E1402:E1403)</f>
        <v>48070224</v>
      </c>
      <c r="F1400" s="135">
        <f>SUM(F1402:F1403)</f>
        <v>47444361.890000001</v>
      </c>
      <c r="G1400" s="23">
        <f t="shared" si="278"/>
        <v>98.698025393016692</v>
      </c>
      <c r="H1400" s="135">
        <f>SUM(H1402:H1403)</f>
        <v>54791869</v>
      </c>
      <c r="I1400" s="135">
        <f t="shared" si="307"/>
        <v>40437939</v>
      </c>
      <c r="J1400" s="135">
        <f t="shared" si="303"/>
        <v>40023903.799999997</v>
      </c>
      <c r="K1400" s="23">
        <f t="shared" si="299"/>
        <v>98.976121903739937</v>
      </c>
      <c r="L1400" s="135">
        <f>SUM(L1402:L1403)</f>
        <v>19198320</v>
      </c>
      <c r="M1400" s="135">
        <f>SUM(M1402:M1403)</f>
        <v>7632285</v>
      </c>
      <c r="N1400" s="135">
        <f>SUM(N1402:N1403)</f>
        <v>7420458.0899999999</v>
      </c>
      <c r="O1400" s="23">
        <f>N1400/M1400*100</f>
        <v>97.224593814303319</v>
      </c>
      <c r="P1400" s="19">
        <f t="shared" si="279"/>
        <v>-25919965</v>
      </c>
      <c r="R1400" s="5"/>
    </row>
    <row r="1401" spans="1:18" s="2" customFormat="1" x14ac:dyDescent="0.2">
      <c r="A1401" s="42"/>
      <c r="B1401" s="32"/>
      <c r="C1401" s="27" t="s">
        <v>15</v>
      </c>
      <c r="D1401" s="135"/>
      <c r="E1401" s="135"/>
      <c r="F1401" s="135"/>
      <c r="G1401" s="23"/>
      <c r="H1401" s="135"/>
      <c r="I1401" s="135"/>
      <c r="J1401" s="135"/>
      <c r="K1401" s="23"/>
      <c r="L1401" s="135"/>
      <c r="M1401" s="135"/>
      <c r="N1401" s="135"/>
      <c r="O1401" s="23"/>
      <c r="P1401" s="19">
        <f t="shared" si="279"/>
        <v>0</v>
      </c>
      <c r="R1401" s="5"/>
    </row>
    <row r="1402" spans="1:18" s="2" customFormat="1" ht="12.75" customHeight="1" x14ac:dyDescent="0.2">
      <c r="A1402" s="42"/>
      <c r="B1402" s="32"/>
      <c r="C1402" s="27" t="s">
        <v>19</v>
      </c>
      <c r="D1402" s="135">
        <f t="shared" ref="D1402:D1465" si="314">H1402+L1402</f>
        <v>1714040</v>
      </c>
      <c r="E1402" s="135">
        <v>4292510</v>
      </c>
      <c r="F1402" s="135">
        <v>4197888.01</v>
      </c>
      <c r="G1402" s="23">
        <f t="shared" si="278"/>
        <v>97.795648932675746</v>
      </c>
      <c r="H1402" s="135">
        <v>192570</v>
      </c>
      <c r="I1402" s="135">
        <f t="shared" si="307"/>
        <v>1955320</v>
      </c>
      <c r="J1402" s="135">
        <f t="shared" si="303"/>
        <v>1903088.3299999996</v>
      </c>
      <c r="K1402" s="23">
        <f t="shared" si="299"/>
        <v>97.32874056420431</v>
      </c>
      <c r="L1402" s="135">
        <v>1521470</v>
      </c>
      <c r="M1402" s="135">
        <v>2337190</v>
      </c>
      <c r="N1402" s="135">
        <v>2294799.6800000002</v>
      </c>
      <c r="O1402" s="23">
        <f>N1402/M1402*100</f>
        <v>98.186269836855374</v>
      </c>
      <c r="P1402" s="19">
        <f t="shared" si="279"/>
        <v>2578470</v>
      </c>
      <c r="R1402" s="5"/>
    </row>
    <row r="1403" spans="1:18" s="2" customFormat="1" ht="15" customHeight="1" x14ac:dyDescent="0.2">
      <c r="A1403" s="42"/>
      <c r="B1403" s="32"/>
      <c r="C1403" s="27" t="s">
        <v>18</v>
      </c>
      <c r="D1403" s="135">
        <f t="shared" si="314"/>
        <v>72276149</v>
      </c>
      <c r="E1403" s="135">
        <v>43777714</v>
      </c>
      <c r="F1403" s="135">
        <v>43246473.880000003</v>
      </c>
      <c r="G1403" s="23">
        <f t="shared" si="278"/>
        <v>98.786505572218786</v>
      </c>
      <c r="H1403" s="135">
        <v>54599299</v>
      </c>
      <c r="I1403" s="135">
        <f t="shared" si="307"/>
        <v>38482619</v>
      </c>
      <c r="J1403" s="135">
        <f t="shared" si="303"/>
        <v>38120815.469999999</v>
      </c>
      <c r="K1403" s="23">
        <f t="shared" si="299"/>
        <v>99.059826125659484</v>
      </c>
      <c r="L1403" s="135">
        <v>17676850</v>
      </c>
      <c r="M1403" s="135">
        <v>5295095</v>
      </c>
      <c r="N1403" s="135">
        <v>5125658.41</v>
      </c>
      <c r="O1403" s="23">
        <f>N1403/M1403*100</f>
        <v>96.800121810845695</v>
      </c>
      <c r="P1403" s="19">
        <f t="shared" si="279"/>
        <v>-28498435</v>
      </c>
      <c r="R1403" s="5"/>
    </row>
    <row r="1404" spans="1:18" s="2" customFormat="1" ht="13.5" customHeight="1" x14ac:dyDescent="0.2">
      <c r="A1404" s="42"/>
      <c r="B1404" s="32"/>
      <c r="C1404" s="22" t="s">
        <v>16</v>
      </c>
      <c r="D1404" s="135"/>
      <c r="E1404" s="135">
        <v>6654381.1500000004</v>
      </c>
      <c r="F1404" s="135">
        <v>6633050.0499999998</v>
      </c>
      <c r="G1404" s="23">
        <f t="shared" si="278"/>
        <v>99.679442768318125</v>
      </c>
      <c r="H1404" s="135"/>
      <c r="I1404" s="135">
        <f t="shared" si="307"/>
        <v>5012320.6000000006</v>
      </c>
      <c r="J1404" s="135">
        <f t="shared" si="303"/>
        <v>4998072.71</v>
      </c>
      <c r="K1404" s="23">
        <f t="shared" si="299"/>
        <v>99.715742644235476</v>
      </c>
      <c r="L1404" s="135"/>
      <c r="M1404" s="135">
        <v>1642060.55</v>
      </c>
      <c r="N1404" s="135">
        <v>1634977.34</v>
      </c>
      <c r="O1404" s="23">
        <f t="shared" ref="O1404:O1405" si="315">N1404/M1404*100</f>
        <v>99.568638927474382</v>
      </c>
      <c r="P1404" s="19">
        <f t="shared" si="279"/>
        <v>6654381.1500000004</v>
      </c>
      <c r="R1404" s="5"/>
    </row>
    <row r="1405" spans="1:18" s="2" customFormat="1" ht="12.75" customHeight="1" x14ac:dyDescent="0.2">
      <c r="A1405" s="42"/>
      <c r="B1405" s="32"/>
      <c r="C1405" s="22" t="s">
        <v>17</v>
      </c>
      <c r="D1405" s="135">
        <f t="shared" si="314"/>
        <v>2886380</v>
      </c>
      <c r="E1405" s="135">
        <v>16699890</v>
      </c>
      <c r="F1405" s="135">
        <v>16691409</v>
      </c>
      <c r="G1405" s="23">
        <f t="shared" si="278"/>
        <v>99.94921523435184</v>
      </c>
      <c r="H1405" s="135">
        <v>2006200</v>
      </c>
      <c r="I1405" s="135">
        <f t="shared" si="307"/>
        <v>10851700</v>
      </c>
      <c r="J1405" s="135">
        <f t="shared" si="303"/>
        <v>10913964</v>
      </c>
      <c r="K1405" s="23">
        <f t="shared" si="299"/>
        <v>100.57377185141499</v>
      </c>
      <c r="L1405" s="135">
        <v>880180</v>
      </c>
      <c r="M1405" s="135">
        <v>5848190</v>
      </c>
      <c r="N1405" s="135">
        <v>5777445</v>
      </c>
      <c r="O1405" s="23">
        <f t="shared" si="315"/>
        <v>98.790309480369146</v>
      </c>
      <c r="P1405" s="19">
        <f t="shared" si="279"/>
        <v>13813510</v>
      </c>
      <c r="R1405" s="5"/>
    </row>
    <row r="1406" spans="1:18" s="2" customFormat="1" ht="38.25" customHeight="1" x14ac:dyDescent="0.2">
      <c r="A1406" s="42"/>
      <c r="B1406" s="32"/>
      <c r="C1406" s="24" t="s">
        <v>149</v>
      </c>
      <c r="D1406" s="135">
        <f t="shared" si="314"/>
        <v>9103580</v>
      </c>
      <c r="E1406" s="135">
        <v>6737475</v>
      </c>
      <c r="F1406" s="135">
        <v>6365321.54</v>
      </c>
      <c r="G1406" s="23">
        <f t="shared" si="278"/>
        <v>94.476365997647477</v>
      </c>
      <c r="H1406" s="135">
        <v>3378590</v>
      </c>
      <c r="I1406" s="135">
        <f t="shared" si="307"/>
        <v>443925</v>
      </c>
      <c r="J1406" s="135">
        <f t="shared" si="303"/>
        <v>153845.88999999966</v>
      </c>
      <c r="K1406" s="23">
        <f t="shared" ref="K1406:K1411" si="316">J1406/I1406*100</f>
        <v>34.655829250436369</v>
      </c>
      <c r="L1406" s="135">
        <v>5724990</v>
      </c>
      <c r="M1406" s="135">
        <v>6293550</v>
      </c>
      <c r="N1406" s="135">
        <v>6211475.6500000004</v>
      </c>
      <c r="O1406" s="23">
        <f t="shared" ref="O1406" si="317">N1406/M1406*100</f>
        <v>98.695897387007335</v>
      </c>
      <c r="P1406" s="19">
        <f t="shared" si="279"/>
        <v>-2366105</v>
      </c>
      <c r="R1406" s="5"/>
    </row>
    <row r="1407" spans="1:18" s="2" customFormat="1" ht="13.5" customHeight="1" x14ac:dyDescent="0.2">
      <c r="A1407" s="42"/>
      <c r="B1407" s="32"/>
      <c r="C1407" s="25" t="s">
        <v>111</v>
      </c>
      <c r="D1407" s="135">
        <f t="shared" si="314"/>
        <v>4259488</v>
      </c>
      <c r="E1407" s="135">
        <f>SUM(E1409)</f>
        <v>3733932</v>
      </c>
      <c r="F1407" s="135">
        <f>SUM(F1409)</f>
        <v>3710728.18</v>
      </c>
      <c r="G1407" s="23">
        <f t="shared" si="278"/>
        <v>99.3785687580813</v>
      </c>
      <c r="H1407" s="135">
        <f>SUM(H1409)</f>
        <v>4259488</v>
      </c>
      <c r="I1407" s="135">
        <f t="shared" si="307"/>
        <v>3733932</v>
      </c>
      <c r="J1407" s="135">
        <f t="shared" si="303"/>
        <v>3710728.18</v>
      </c>
      <c r="K1407" s="23">
        <f t="shared" si="316"/>
        <v>99.3785687580813</v>
      </c>
      <c r="L1407" s="135"/>
      <c r="M1407" s="135"/>
      <c r="N1407" s="135"/>
      <c r="O1407" s="23"/>
      <c r="P1407" s="19">
        <f t="shared" si="279"/>
        <v>-525556</v>
      </c>
      <c r="R1407" s="5"/>
    </row>
    <row r="1408" spans="1:18" s="2" customFormat="1" ht="12.75" customHeight="1" x14ac:dyDescent="0.2">
      <c r="A1408" s="42"/>
      <c r="B1408" s="32"/>
      <c r="C1408" s="26" t="s">
        <v>22</v>
      </c>
      <c r="D1408" s="135"/>
      <c r="E1408" s="135"/>
      <c r="F1408" s="135"/>
      <c r="G1408" s="23"/>
      <c r="H1408" s="135"/>
      <c r="I1408" s="135"/>
      <c r="J1408" s="135"/>
      <c r="K1408" s="23"/>
      <c r="L1408" s="135"/>
      <c r="M1408" s="135"/>
      <c r="N1408" s="135"/>
      <c r="O1408" s="23"/>
      <c r="P1408" s="19">
        <f t="shared" si="279"/>
        <v>0</v>
      </c>
      <c r="R1408" s="5"/>
    </row>
    <row r="1409" spans="1:18" s="2" customFormat="1" ht="15" customHeight="1" x14ac:dyDescent="0.2">
      <c r="A1409" s="42"/>
      <c r="B1409" s="32"/>
      <c r="C1409" s="22" t="s">
        <v>7</v>
      </c>
      <c r="D1409" s="135">
        <f t="shared" si="314"/>
        <v>4259488</v>
      </c>
      <c r="E1409" s="135">
        <f>2161782+1572150</f>
        <v>3733932</v>
      </c>
      <c r="F1409" s="135">
        <v>3710728.18</v>
      </c>
      <c r="G1409" s="23">
        <f t="shared" si="278"/>
        <v>99.3785687580813</v>
      </c>
      <c r="H1409" s="135">
        <v>4259488</v>
      </c>
      <c r="I1409" s="135">
        <f t="shared" si="307"/>
        <v>3733932</v>
      </c>
      <c r="J1409" s="135">
        <f t="shared" si="303"/>
        <v>3710728.18</v>
      </c>
      <c r="K1409" s="23">
        <f t="shared" si="316"/>
        <v>99.3785687580813</v>
      </c>
      <c r="L1409" s="135"/>
      <c r="M1409" s="135"/>
      <c r="N1409" s="135"/>
      <c r="O1409" s="23"/>
      <c r="P1409" s="19">
        <f t="shared" si="279"/>
        <v>-525556</v>
      </c>
      <c r="R1409" s="5"/>
    </row>
    <row r="1410" spans="1:18" s="2" customFormat="1" ht="13.5" customHeight="1" x14ac:dyDescent="0.2">
      <c r="A1410" s="42"/>
      <c r="B1410" s="32"/>
      <c r="C1410" s="27" t="s">
        <v>15</v>
      </c>
      <c r="D1410" s="135"/>
      <c r="E1410" s="135"/>
      <c r="F1410" s="135"/>
      <c r="G1410" s="23"/>
      <c r="H1410" s="135"/>
      <c r="I1410" s="135"/>
      <c r="J1410" s="135"/>
      <c r="K1410" s="23"/>
      <c r="L1410" s="135"/>
      <c r="M1410" s="135"/>
      <c r="N1410" s="135"/>
      <c r="O1410" s="23"/>
      <c r="P1410" s="19">
        <f t="shared" si="279"/>
        <v>0</v>
      </c>
      <c r="R1410" s="5"/>
    </row>
    <row r="1411" spans="1:18" s="2" customFormat="1" ht="39" customHeight="1" x14ac:dyDescent="0.2">
      <c r="A1411" s="43"/>
      <c r="B1411" s="36"/>
      <c r="C1411" s="47" t="s">
        <v>226</v>
      </c>
      <c r="D1411" s="136">
        <f t="shared" si="314"/>
        <v>1944150</v>
      </c>
      <c r="E1411" s="136">
        <v>1572150</v>
      </c>
      <c r="F1411" s="136">
        <f>751224+820716</f>
        <v>1571940</v>
      </c>
      <c r="G1411" s="38">
        <f t="shared" si="278"/>
        <v>99.986642495945048</v>
      </c>
      <c r="H1411" s="136">
        <v>1944150</v>
      </c>
      <c r="I1411" s="136">
        <f t="shared" si="307"/>
        <v>1572150</v>
      </c>
      <c r="J1411" s="136">
        <f t="shared" si="303"/>
        <v>1571940</v>
      </c>
      <c r="K1411" s="38">
        <f t="shared" si="316"/>
        <v>99.986642495945048</v>
      </c>
      <c r="L1411" s="136"/>
      <c r="M1411" s="136"/>
      <c r="N1411" s="136"/>
      <c r="O1411" s="38"/>
      <c r="P1411" s="29">
        <f t="shared" si="279"/>
        <v>-372000</v>
      </c>
      <c r="R1411" s="5"/>
    </row>
    <row r="1412" spans="1:18" s="2" customFormat="1" ht="21.75" hidden="1" customHeight="1" x14ac:dyDescent="0.2">
      <c r="A1412" s="42">
        <v>803</v>
      </c>
      <c r="B1412" s="92" t="s">
        <v>146</v>
      </c>
      <c r="C1412" s="70"/>
      <c r="D1412" s="142">
        <f t="shared" si="314"/>
        <v>0</v>
      </c>
      <c r="E1412" s="138">
        <f>SUM(E1413)</f>
        <v>0</v>
      </c>
      <c r="F1412" s="142">
        <f>SUM(F1413)</f>
        <v>0</v>
      </c>
      <c r="G1412" s="89" t="e">
        <f t="shared" ref="G1412:G1474" si="318">F1412/E1412*100</f>
        <v>#DIV/0!</v>
      </c>
      <c r="H1412" s="142">
        <f>SUM(H1413)</f>
        <v>0</v>
      </c>
      <c r="I1412" s="142">
        <f t="shared" si="307"/>
        <v>0</v>
      </c>
      <c r="J1412" s="142">
        <f t="shared" si="303"/>
        <v>0</v>
      </c>
      <c r="K1412" s="95" t="e">
        <f t="shared" si="280"/>
        <v>#DIV/0!</v>
      </c>
      <c r="L1412" s="138">
        <f>SUM(L1413)</f>
        <v>0</v>
      </c>
      <c r="M1412" s="138">
        <f>SUM(M1413)</f>
        <v>0</v>
      </c>
      <c r="N1412" s="138">
        <f>SUM(N1413)</f>
        <v>0</v>
      </c>
      <c r="O1412" s="95"/>
      <c r="P1412" s="40">
        <f t="shared" si="279"/>
        <v>0</v>
      </c>
      <c r="R1412" s="5"/>
    </row>
    <row r="1413" spans="1:18" s="2" customFormat="1" ht="16.5" hidden="1" customHeight="1" x14ac:dyDescent="0.2">
      <c r="A1413" s="42"/>
      <c r="B1413" s="85">
        <v>80309</v>
      </c>
      <c r="C1413" s="87" t="s">
        <v>145</v>
      </c>
      <c r="D1413" s="135">
        <f t="shared" si="314"/>
        <v>0</v>
      </c>
      <c r="E1413" s="139">
        <f>SUM(E1414,E1423)</f>
        <v>0</v>
      </c>
      <c r="F1413" s="135">
        <f>SUM(F1414,F1423)</f>
        <v>0</v>
      </c>
      <c r="G1413" s="23" t="e">
        <f t="shared" si="318"/>
        <v>#DIV/0!</v>
      </c>
      <c r="H1413" s="135">
        <f>SUM(H1414,H1423)</f>
        <v>0</v>
      </c>
      <c r="I1413" s="135">
        <f t="shared" si="307"/>
        <v>0</v>
      </c>
      <c r="J1413" s="135">
        <f t="shared" si="303"/>
        <v>0</v>
      </c>
      <c r="K1413" s="54" t="e">
        <f t="shared" si="280"/>
        <v>#DIV/0!</v>
      </c>
      <c r="L1413" s="139">
        <f>SUM(L1414,L1423)</f>
        <v>0</v>
      </c>
      <c r="M1413" s="139">
        <f>SUM(M1414,M1423)</f>
        <v>0</v>
      </c>
      <c r="N1413" s="139">
        <f>SUM(N1414,N1423)</f>
        <v>0</v>
      </c>
      <c r="O1413" s="54"/>
      <c r="P1413" s="58">
        <f t="shared" si="279"/>
        <v>0</v>
      </c>
      <c r="R1413" s="5"/>
    </row>
    <row r="1414" spans="1:18" s="2" customFormat="1" ht="15" hidden="1" customHeight="1" x14ac:dyDescent="0.2">
      <c r="A1414" s="42"/>
      <c r="B1414" s="32"/>
      <c r="C1414" s="41" t="s">
        <v>110</v>
      </c>
      <c r="D1414" s="135">
        <f t="shared" si="314"/>
        <v>0</v>
      </c>
      <c r="E1414" s="135">
        <f>SUM(E1416,E1420,E1421,E1422)</f>
        <v>0</v>
      </c>
      <c r="F1414" s="135">
        <f>SUM(F1416,F1420,F1421,F1422)</f>
        <v>0</v>
      </c>
      <c r="G1414" s="23" t="e">
        <f t="shared" si="318"/>
        <v>#DIV/0!</v>
      </c>
      <c r="H1414" s="135">
        <f>SUM(H1416,H1420,H1421,H1422)</f>
        <v>0</v>
      </c>
      <c r="I1414" s="135">
        <f t="shared" si="307"/>
        <v>0</v>
      </c>
      <c r="J1414" s="135">
        <f t="shared" si="303"/>
        <v>0</v>
      </c>
      <c r="K1414" s="23" t="e">
        <f t="shared" si="280"/>
        <v>#DIV/0!</v>
      </c>
      <c r="L1414" s="135"/>
      <c r="M1414" s="135"/>
      <c r="N1414" s="135"/>
      <c r="O1414" s="23"/>
      <c r="P1414" s="19">
        <f t="shared" si="279"/>
        <v>0</v>
      </c>
      <c r="R1414" s="5"/>
    </row>
    <row r="1415" spans="1:18" s="2" customFormat="1" hidden="1" x14ac:dyDescent="0.2">
      <c r="A1415" s="42"/>
      <c r="B1415" s="32"/>
      <c r="C1415" s="27" t="s">
        <v>22</v>
      </c>
      <c r="D1415" s="135">
        <f t="shared" si="314"/>
        <v>0</v>
      </c>
      <c r="E1415" s="135"/>
      <c r="F1415" s="135"/>
      <c r="G1415" s="23"/>
      <c r="H1415" s="135"/>
      <c r="I1415" s="135">
        <f t="shared" si="307"/>
        <v>0</v>
      </c>
      <c r="J1415" s="135">
        <f t="shared" si="303"/>
        <v>0</v>
      </c>
      <c r="K1415" s="23"/>
      <c r="L1415" s="135"/>
      <c r="M1415" s="135"/>
      <c r="N1415" s="135"/>
      <c r="O1415" s="23"/>
      <c r="P1415" s="19">
        <f t="shared" si="279"/>
        <v>0</v>
      </c>
      <c r="R1415" s="5"/>
    </row>
    <row r="1416" spans="1:18" s="2" customFormat="1" ht="15" hidden="1" customHeight="1" x14ac:dyDescent="0.2">
      <c r="A1416" s="42"/>
      <c r="B1416" s="32"/>
      <c r="C1416" s="22" t="s">
        <v>14</v>
      </c>
      <c r="D1416" s="135">
        <f t="shared" si="314"/>
        <v>0</v>
      </c>
      <c r="E1416" s="135">
        <f>SUM(E1418:E1419)</f>
        <v>0</v>
      </c>
      <c r="F1416" s="135">
        <f>SUM(F1418:F1419)</f>
        <v>0</v>
      </c>
      <c r="G1416" s="23" t="e">
        <f t="shared" si="318"/>
        <v>#DIV/0!</v>
      </c>
      <c r="H1416" s="135">
        <f>SUM(H1418:H1419)</f>
        <v>0</v>
      </c>
      <c r="I1416" s="135">
        <f t="shared" si="307"/>
        <v>0</v>
      </c>
      <c r="J1416" s="135">
        <f t="shared" si="307"/>
        <v>0</v>
      </c>
      <c r="K1416" s="23" t="e">
        <f t="shared" si="280"/>
        <v>#DIV/0!</v>
      </c>
      <c r="L1416" s="135">
        <f>SUM(L1418:L1419)</f>
        <v>0</v>
      </c>
      <c r="M1416" s="135">
        <f>SUM(M1418:M1419)</f>
        <v>0</v>
      </c>
      <c r="N1416" s="135">
        <f>SUM(N1418:N1419)</f>
        <v>0</v>
      </c>
      <c r="O1416" s="23"/>
      <c r="P1416" s="19">
        <f t="shared" ref="P1416:P1479" si="319">E1416-D1416</f>
        <v>0</v>
      </c>
      <c r="R1416" s="5"/>
    </row>
    <row r="1417" spans="1:18" s="2" customFormat="1" hidden="1" x14ac:dyDescent="0.2">
      <c r="A1417" s="42"/>
      <c r="B1417" s="32"/>
      <c r="C1417" s="27" t="s">
        <v>15</v>
      </c>
      <c r="D1417" s="135">
        <f t="shared" si="314"/>
        <v>0</v>
      </c>
      <c r="E1417" s="135"/>
      <c r="F1417" s="135"/>
      <c r="G1417" s="23" t="e">
        <f t="shared" si="318"/>
        <v>#DIV/0!</v>
      </c>
      <c r="H1417" s="135"/>
      <c r="I1417" s="135">
        <f t="shared" si="307"/>
        <v>0</v>
      </c>
      <c r="J1417" s="135">
        <f t="shared" si="307"/>
        <v>0</v>
      </c>
      <c r="K1417" s="23" t="e">
        <f t="shared" si="280"/>
        <v>#DIV/0!</v>
      </c>
      <c r="L1417" s="135"/>
      <c r="M1417" s="135"/>
      <c r="N1417" s="135"/>
      <c r="O1417" s="23"/>
      <c r="P1417" s="19">
        <f t="shared" si="319"/>
        <v>0</v>
      </c>
      <c r="R1417" s="5"/>
    </row>
    <row r="1418" spans="1:18" s="2" customFormat="1" ht="13.5" hidden="1" customHeight="1" x14ac:dyDescent="0.2">
      <c r="A1418" s="42"/>
      <c r="B1418" s="32"/>
      <c r="C1418" s="27" t="s">
        <v>19</v>
      </c>
      <c r="D1418" s="135">
        <f t="shared" si="314"/>
        <v>0</v>
      </c>
      <c r="E1418" s="135"/>
      <c r="F1418" s="135"/>
      <c r="G1418" s="23" t="e">
        <f t="shared" si="318"/>
        <v>#DIV/0!</v>
      </c>
      <c r="H1418" s="135"/>
      <c r="I1418" s="135">
        <f t="shared" si="307"/>
        <v>0</v>
      </c>
      <c r="J1418" s="135">
        <f t="shared" si="307"/>
        <v>0</v>
      </c>
      <c r="K1418" s="23" t="e">
        <f t="shared" si="280"/>
        <v>#DIV/0!</v>
      </c>
      <c r="L1418" s="135"/>
      <c r="M1418" s="135"/>
      <c r="N1418" s="135"/>
      <c r="O1418" s="23"/>
      <c r="P1418" s="19">
        <f t="shared" si="319"/>
        <v>0</v>
      </c>
      <c r="R1418" s="5"/>
    </row>
    <row r="1419" spans="1:18" s="2" customFormat="1" ht="13.5" hidden="1" customHeight="1" x14ac:dyDescent="0.2">
      <c r="A1419" s="42"/>
      <c r="B1419" s="32"/>
      <c r="C1419" s="27" t="s">
        <v>18</v>
      </c>
      <c r="D1419" s="135">
        <f t="shared" si="314"/>
        <v>0</v>
      </c>
      <c r="E1419" s="135"/>
      <c r="F1419" s="135"/>
      <c r="G1419" s="23" t="e">
        <f t="shared" si="318"/>
        <v>#DIV/0!</v>
      </c>
      <c r="H1419" s="135"/>
      <c r="I1419" s="135">
        <f t="shared" si="307"/>
        <v>0</v>
      </c>
      <c r="J1419" s="135">
        <f t="shared" si="307"/>
        <v>0</v>
      </c>
      <c r="K1419" s="23" t="e">
        <f t="shared" si="280"/>
        <v>#DIV/0!</v>
      </c>
      <c r="L1419" s="135"/>
      <c r="M1419" s="135"/>
      <c r="N1419" s="135"/>
      <c r="O1419" s="23"/>
      <c r="P1419" s="19">
        <f t="shared" si="319"/>
        <v>0</v>
      </c>
      <c r="R1419" s="5"/>
    </row>
    <row r="1420" spans="1:18" s="2" customFormat="1" ht="13.5" hidden="1" customHeight="1" x14ac:dyDescent="0.2">
      <c r="A1420" s="42"/>
      <c r="B1420" s="32"/>
      <c r="C1420" s="22" t="s">
        <v>16</v>
      </c>
      <c r="D1420" s="135">
        <f t="shared" si="314"/>
        <v>0</v>
      </c>
      <c r="E1420" s="135"/>
      <c r="F1420" s="135"/>
      <c r="G1420" s="23" t="e">
        <f t="shared" si="318"/>
        <v>#DIV/0!</v>
      </c>
      <c r="H1420" s="135"/>
      <c r="I1420" s="135">
        <f t="shared" si="307"/>
        <v>0</v>
      </c>
      <c r="J1420" s="135">
        <f t="shared" si="307"/>
        <v>0</v>
      </c>
      <c r="K1420" s="23" t="e">
        <f t="shared" si="280"/>
        <v>#DIV/0!</v>
      </c>
      <c r="L1420" s="135"/>
      <c r="M1420" s="135"/>
      <c r="N1420" s="135"/>
      <c r="O1420" s="23"/>
      <c r="P1420" s="19">
        <f t="shared" si="319"/>
        <v>0</v>
      </c>
      <c r="R1420" s="5"/>
    </row>
    <row r="1421" spans="1:18" s="2" customFormat="1" ht="13.5" hidden="1" customHeight="1" x14ac:dyDescent="0.2">
      <c r="A1421" s="42"/>
      <c r="B1421" s="32"/>
      <c r="C1421" s="22" t="s">
        <v>17</v>
      </c>
      <c r="D1421" s="135">
        <f t="shared" si="314"/>
        <v>0</v>
      </c>
      <c r="E1421" s="135"/>
      <c r="F1421" s="135"/>
      <c r="G1421" s="23" t="e">
        <f t="shared" si="318"/>
        <v>#DIV/0!</v>
      </c>
      <c r="H1421" s="135"/>
      <c r="I1421" s="135">
        <f t="shared" si="307"/>
        <v>0</v>
      </c>
      <c r="J1421" s="135">
        <f t="shared" si="307"/>
        <v>0</v>
      </c>
      <c r="K1421" s="23" t="e">
        <f t="shared" si="280"/>
        <v>#DIV/0!</v>
      </c>
      <c r="L1421" s="135"/>
      <c r="M1421" s="135"/>
      <c r="N1421" s="135"/>
      <c r="O1421" s="23"/>
      <c r="P1421" s="29">
        <f t="shared" si="319"/>
        <v>0</v>
      </c>
      <c r="R1421" s="5"/>
    </row>
    <row r="1422" spans="1:18" s="2" customFormat="1" ht="39" hidden="1" customHeight="1" x14ac:dyDescent="0.2">
      <c r="A1422" s="42"/>
      <c r="B1422" s="32"/>
      <c r="C1422" s="24" t="s">
        <v>149</v>
      </c>
      <c r="D1422" s="135">
        <f t="shared" si="314"/>
        <v>0</v>
      </c>
      <c r="E1422" s="135"/>
      <c r="F1422" s="135"/>
      <c r="G1422" s="23" t="e">
        <f t="shared" si="318"/>
        <v>#DIV/0!</v>
      </c>
      <c r="H1422" s="135"/>
      <c r="I1422" s="135">
        <f t="shared" si="307"/>
        <v>0</v>
      </c>
      <c r="J1422" s="135">
        <f t="shared" si="307"/>
        <v>0</v>
      </c>
      <c r="K1422" s="23" t="e">
        <f t="shared" si="280"/>
        <v>#DIV/0!</v>
      </c>
      <c r="L1422" s="135"/>
      <c r="M1422" s="135"/>
      <c r="N1422" s="135"/>
      <c r="O1422" s="23" t="e">
        <f t="shared" ref="O1422:O1428" si="320">N1422/M1422*100</f>
        <v>#DIV/0!</v>
      </c>
      <c r="P1422" s="19">
        <f t="shared" si="319"/>
        <v>0</v>
      </c>
      <c r="R1422" s="5"/>
    </row>
    <row r="1423" spans="1:18" s="2" customFormat="1" ht="15" hidden="1" customHeight="1" x14ac:dyDescent="0.2">
      <c r="A1423" s="42"/>
      <c r="B1423" s="32"/>
      <c r="C1423" s="25" t="s">
        <v>111</v>
      </c>
      <c r="D1423" s="135">
        <f t="shared" si="314"/>
        <v>0</v>
      </c>
      <c r="E1423" s="135">
        <f>SUM(E1425)</f>
        <v>0</v>
      </c>
      <c r="F1423" s="135">
        <f>SUM(F1425)</f>
        <v>0</v>
      </c>
      <c r="G1423" s="23" t="e">
        <f t="shared" si="318"/>
        <v>#DIV/0!</v>
      </c>
      <c r="H1423" s="135">
        <f>SUM(H1425)</f>
        <v>0</v>
      </c>
      <c r="I1423" s="135">
        <f t="shared" si="307"/>
        <v>0</v>
      </c>
      <c r="J1423" s="135">
        <f t="shared" si="307"/>
        <v>0</v>
      </c>
      <c r="K1423" s="23" t="e">
        <f t="shared" si="280"/>
        <v>#DIV/0!</v>
      </c>
      <c r="L1423" s="135">
        <f>SUM(L1425)</f>
        <v>0</v>
      </c>
      <c r="M1423" s="135">
        <f>SUM(M1425)</f>
        <v>0</v>
      </c>
      <c r="N1423" s="135">
        <f>SUM(N1425)</f>
        <v>0</v>
      </c>
      <c r="O1423" s="23" t="e">
        <f t="shared" si="320"/>
        <v>#DIV/0!</v>
      </c>
      <c r="P1423" s="19">
        <f t="shared" si="319"/>
        <v>0</v>
      </c>
      <c r="R1423" s="5"/>
    </row>
    <row r="1424" spans="1:18" s="2" customFormat="1" hidden="1" x14ac:dyDescent="0.2">
      <c r="A1424" s="42"/>
      <c r="B1424" s="32"/>
      <c r="C1424" s="26" t="s">
        <v>22</v>
      </c>
      <c r="D1424" s="135">
        <f t="shared" si="314"/>
        <v>0</v>
      </c>
      <c r="E1424" s="135"/>
      <c r="F1424" s="135"/>
      <c r="G1424" s="23" t="e">
        <f t="shared" si="318"/>
        <v>#DIV/0!</v>
      </c>
      <c r="H1424" s="135"/>
      <c r="I1424" s="135">
        <f t="shared" si="307"/>
        <v>0</v>
      </c>
      <c r="J1424" s="135">
        <f t="shared" si="307"/>
        <v>0</v>
      </c>
      <c r="K1424" s="23" t="e">
        <f t="shared" si="280"/>
        <v>#DIV/0!</v>
      </c>
      <c r="L1424" s="135"/>
      <c r="M1424" s="135"/>
      <c r="N1424" s="135"/>
      <c r="O1424" s="23" t="e">
        <f t="shared" si="320"/>
        <v>#DIV/0!</v>
      </c>
      <c r="P1424" s="19">
        <f t="shared" si="319"/>
        <v>0</v>
      </c>
      <c r="R1424" s="5"/>
    </row>
    <row r="1425" spans="1:18" s="2" customFormat="1" ht="15" hidden="1" customHeight="1" x14ac:dyDescent="0.2">
      <c r="A1425" s="42"/>
      <c r="B1425" s="32"/>
      <c r="C1425" s="22" t="s">
        <v>7</v>
      </c>
      <c r="D1425" s="135">
        <f t="shared" si="314"/>
        <v>0</v>
      </c>
      <c r="E1425" s="135"/>
      <c r="F1425" s="135"/>
      <c r="G1425" s="23" t="e">
        <f t="shared" si="318"/>
        <v>#DIV/0!</v>
      </c>
      <c r="H1425" s="135"/>
      <c r="I1425" s="135">
        <f t="shared" si="307"/>
        <v>0</v>
      </c>
      <c r="J1425" s="135">
        <f t="shared" si="307"/>
        <v>0</v>
      </c>
      <c r="K1425" s="23" t="e">
        <f t="shared" si="280"/>
        <v>#DIV/0!</v>
      </c>
      <c r="L1425" s="135"/>
      <c r="M1425" s="135"/>
      <c r="N1425" s="135"/>
      <c r="O1425" s="23" t="e">
        <f t="shared" si="320"/>
        <v>#DIV/0!</v>
      </c>
      <c r="P1425" s="19">
        <f t="shared" si="319"/>
        <v>0</v>
      </c>
      <c r="R1425" s="5"/>
    </row>
    <row r="1426" spans="1:18" s="2" customFormat="1" hidden="1" x14ac:dyDescent="0.2">
      <c r="A1426" s="42"/>
      <c r="B1426" s="32"/>
      <c r="C1426" s="27" t="s">
        <v>15</v>
      </c>
      <c r="D1426" s="135">
        <f t="shared" si="314"/>
        <v>0</v>
      </c>
      <c r="E1426" s="135"/>
      <c r="F1426" s="135"/>
      <c r="G1426" s="23" t="e">
        <f t="shared" si="318"/>
        <v>#DIV/0!</v>
      </c>
      <c r="H1426" s="135"/>
      <c r="I1426" s="135">
        <f t="shared" si="307"/>
        <v>0</v>
      </c>
      <c r="J1426" s="135">
        <f t="shared" si="307"/>
        <v>0</v>
      </c>
      <c r="K1426" s="23" t="e">
        <f t="shared" si="280"/>
        <v>#DIV/0!</v>
      </c>
      <c r="L1426" s="135"/>
      <c r="M1426" s="135"/>
      <c r="N1426" s="135"/>
      <c r="O1426" s="23" t="e">
        <f t="shared" si="320"/>
        <v>#DIV/0!</v>
      </c>
      <c r="P1426" s="19">
        <f t="shared" si="319"/>
        <v>0</v>
      </c>
      <c r="R1426" s="5"/>
    </row>
    <row r="1427" spans="1:18" s="2" customFormat="1" ht="39" hidden="1" customHeight="1" x14ac:dyDescent="0.2">
      <c r="A1427" s="43"/>
      <c r="B1427" s="36"/>
      <c r="C1427" s="39" t="s">
        <v>150</v>
      </c>
      <c r="D1427" s="136">
        <f t="shared" si="314"/>
        <v>0</v>
      </c>
      <c r="E1427" s="136"/>
      <c r="F1427" s="136"/>
      <c r="G1427" s="38" t="e">
        <f t="shared" si="318"/>
        <v>#DIV/0!</v>
      </c>
      <c r="H1427" s="136"/>
      <c r="I1427" s="136">
        <f t="shared" si="307"/>
        <v>0</v>
      </c>
      <c r="J1427" s="136">
        <f t="shared" si="307"/>
        <v>0</v>
      </c>
      <c r="K1427" s="38" t="e">
        <f t="shared" si="280"/>
        <v>#DIV/0!</v>
      </c>
      <c r="L1427" s="136"/>
      <c r="M1427" s="136"/>
      <c r="N1427" s="136"/>
      <c r="O1427" s="38" t="e">
        <f t="shared" si="320"/>
        <v>#DIV/0!</v>
      </c>
      <c r="P1427" s="29">
        <f t="shared" si="319"/>
        <v>0</v>
      </c>
      <c r="R1427" s="5"/>
    </row>
    <row r="1428" spans="1:18" s="2" customFormat="1" ht="22.5" customHeight="1" x14ac:dyDescent="0.2">
      <c r="A1428" s="42">
        <v>851</v>
      </c>
      <c r="B1428" s="92" t="s">
        <v>55</v>
      </c>
      <c r="C1428" s="111"/>
      <c r="D1428" s="156">
        <f t="shared" si="314"/>
        <v>50043998</v>
      </c>
      <c r="E1428" s="155">
        <f>SUM(E1429,E1444,E1459,E1474,E1489,E1504,E1519,E1534,E1549,E1564,E1592,E1579)</f>
        <v>68916168.090000004</v>
      </c>
      <c r="F1428" s="155">
        <f>SUM(F1429,F1444,F1459,F1474,F1489,F1504,F1519,F1534,F1549,F1564,F1592,F1579)</f>
        <v>63636592.539999999</v>
      </c>
      <c r="G1428" s="187">
        <f t="shared" si="318"/>
        <v>92.339133622308736</v>
      </c>
      <c r="H1428" s="155">
        <f>SUM(H1429,H1444,H1459,H1474,H1489,H1504,H1519,H1534,H1549,H1564,H1592,H1579)</f>
        <v>45940000</v>
      </c>
      <c r="I1428" s="155">
        <f t="shared" si="307"/>
        <v>63321842</v>
      </c>
      <c r="J1428" s="156">
        <f t="shared" si="307"/>
        <v>58240358.140000001</v>
      </c>
      <c r="K1428" s="187">
        <f t="shared" si="280"/>
        <v>91.975148385607611</v>
      </c>
      <c r="L1428" s="155">
        <f>SUM(L1429,L1444,L1459,L1474,L1489,L1504,L1519,L1534,L1549,L1564,L1592,L1579)</f>
        <v>4103998</v>
      </c>
      <c r="M1428" s="155">
        <f>SUM(M1429,M1444,M1459,M1474,M1489,M1504,M1519,M1534,M1549,M1564,M1592,M1579)</f>
        <v>5594326.0899999999</v>
      </c>
      <c r="N1428" s="155">
        <f>SUM(N1429,N1444,N1459,N1474,N1489,N1504,N1519,N1534,N1549,N1564,N1592,N1579)</f>
        <v>5396234.4000000013</v>
      </c>
      <c r="O1428" s="187">
        <f t="shared" si="320"/>
        <v>96.459060719501281</v>
      </c>
      <c r="P1428" s="30">
        <f t="shared" si="319"/>
        <v>18872170.090000004</v>
      </c>
      <c r="R1428" s="5"/>
    </row>
    <row r="1429" spans="1:18" s="2" customFormat="1" ht="18" customHeight="1" x14ac:dyDescent="0.2">
      <c r="A1429" s="42"/>
      <c r="B1429" s="85">
        <v>85111</v>
      </c>
      <c r="C1429" s="87" t="s">
        <v>99</v>
      </c>
      <c r="D1429" s="135">
        <f t="shared" si="314"/>
        <v>3288998</v>
      </c>
      <c r="E1429" s="135">
        <f>SUM(E1430,E1439)</f>
        <v>4393526</v>
      </c>
      <c r="F1429" s="135">
        <f>SUM(F1430,F1439)</f>
        <v>4225312.03</v>
      </c>
      <c r="G1429" s="23">
        <f t="shared" si="318"/>
        <v>96.171321849466693</v>
      </c>
      <c r="H1429" s="139"/>
      <c r="I1429" s="135"/>
      <c r="J1429" s="135"/>
      <c r="K1429" s="54"/>
      <c r="L1429" s="139">
        <f>SUM(L1430,L1439)</f>
        <v>3288998</v>
      </c>
      <c r="M1429" s="139">
        <f>SUM(M1430,M1439)</f>
        <v>4393526</v>
      </c>
      <c r="N1429" s="139">
        <f>SUM(N1430,N1439)</f>
        <v>4225312.03</v>
      </c>
      <c r="O1429" s="54">
        <f t="shared" ref="O1429:O1488" si="321">N1429/M1429*100</f>
        <v>96.171321849466693</v>
      </c>
      <c r="P1429" s="58">
        <f t="shared" si="319"/>
        <v>1104528</v>
      </c>
      <c r="R1429" s="5"/>
    </row>
    <row r="1430" spans="1:18" s="2" customFormat="1" ht="14.25" customHeight="1" x14ac:dyDescent="0.2">
      <c r="A1430" s="42"/>
      <c r="B1430" s="32"/>
      <c r="C1430" s="41" t="s">
        <v>110</v>
      </c>
      <c r="D1430" s="135">
        <f t="shared" si="314"/>
        <v>220000</v>
      </c>
      <c r="E1430" s="135">
        <f>SUM(E1432,E1436,E1437,E1438)</f>
        <v>3329</v>
      </c>
      <c r="F1430" s="135"/>
      <c r="G1430" s="23">
        <f t="shared" si="318"/>
        <v>0</v>
      </c>
      <c r="H1430" s="135"/>
      <c r="I1430" s="135"/>
      <c r="J1430" s="135"/>
      <c r="K1430" s="23"/>
      <c r="L1430" s="135">
        <f>SUM(L1432,L1436)</f>
        <v>220000</v>
      </c>
      <c r="M1430" s="135">
        <f t="shared" ref="M1430" si="322">SUM(M1432,M1436,M1437,M1438)</f>
        <v>3329</v>
      </c>
      <c r="N1430" s="135"/>
      <c r="O1430" s="23">
        <f t="shared" si="321"/>
        <v>0</v>
      </c>
      <c r="P1430" s="19">
        <f t="shared" si="319"/>
        <v>-216671</v>
      </c>
      <c r="R1430" s="5"/>
    </row>
    <row r="1431" spans="1:18" s="2" customFormat="1" x14ac:dyDescent="0.2">
      <c r="A1431" s="42"/>
      <c r="B1431" s="32"/>
      <c r="C1431" s="27" t="s">
        <v>22</v>
      </c>
      <c r="D1431" s="135"/>
      <c r="E1431" s="135"/>
      <c r="F1431" s="135"/>
      <c r="G1431" s="23"/>
      <c r="H1431" s="135"/>
      <c r="I1431" s="135"/>
      <c r="J1431" s="135"/>
      <c r="K1431" s="23"/>
      <c r="L1431" s="135"/>
      <c r="M1431" s="135"/>
      <c r="N1431" s="135"/>
      <c r="O1431" s="23"/>
      <c r="P1431" s="19">
        <f t="shared" si="319"/>
        <v>0</v>
      </c>
      <c r="R1431" s="5"/>
    </row>
    <row r="1432" spans="1:18" s="2" customFormat="1" ht="13.5" customHeight="1" x14ac:dyDescent="0.2">
      <c r="A1432" s="42"/>
      <c r="B1432" s="32"/>
      <c r="C1432" s="22" t="s">
        <v>14</v>
      </c>
      <c r="D1432" s="135">
        <f t="shared" si="314"/>
        <v>20000</v>
      </c>
      <c r="E1432" s="135">
        <f>SUM(E1434:E1435)</f>
        <v>3329</v>
      </c>
      <c r="F1432" s="135"/>
      <c r="G1432" s="23">
        <f t="shared" si="318"/>
        <v>0</v>
      </c>
      <c r="H1432" s="135"/>
      <c r="I1432" s="135"/>
      <c r="J1432" s="135"/>
      <c r="K1432" s="23"/>
      <c r="L1432" s="135">
        <f>SUM(L1435)</f>
        <v>20000</v>
      </c>
      <c r="M1432" s="135">
        <f>SUM(M1435)</f>
        <v>3329</v>
      </c>
      <c r="N1432" s="135"/>
      <c r="O1432" s="23">
        <f t="shared" si="321"/>
        <v>0</v>
      </c>
      <c r="P1432" s="19">
        <f t="shared" si="319"/>
        <v>-16671</v>
      </c>
      <c r="R1432" s="5"/>
    </row>
    <row r="1433" spans="1:18" s="2" customFormat="1" x14ac:dyDescent="0.2">
      <c r="A1433" s="42"/>
      <c r="B1433" s="32"/>
      <c r="C1433" s="27" t="s">
        <v>15</v>
      </c>
      <c r="D1433" s="135"/>
      <c r="E1433" s="135"/>
      <c r="F1433" s="135"/>
      <c r="G1433" s="23"/>
      <c r="H1433" s="135"/>
      <c r="I1433" s="135"/>
      <c r="J1433" s="135"/>
      <c r="K1433" s="23"/>
      <c r="L1433" s="135"/>
      <c r="M1433" s="135"/>
      <c r="N1433" s="135"/>
      <c r="O1433" s="23"/>
      <c r="P1433" s="19">
        <f t="shared" si="319"/>
        <v>0</v>
      </c>
      <c r="R1433" s="5"/>
    </row>
    <row r="1434" spans="1:18" s="2" customFormat="1" ht="15" hidden="1" customHeight="1" x14ac:dyDescent="0.2">
      <c r="A1434" s="42"/>
      <c r="B1434" s="45"/>
      <c r="C1434" s="27" t="s">
        <v>19</v>
      </c>
      <c r="D1434" s="135">
        <f t="shared" si="314"/>
        <v>0</v>
      </c>
      <c r="E1434" s="135"/>
      <c r="F1434" s="135"/>
      <c r="G1434" s="23" t="e">
        <f t="shared" si="318"/>
        <v>#DIV/0!</v>
      </c>
      <c r="H1434" s="135"/>
      <c r="I1434" s="135"/>
      <c r="J1434" s="135"/>
      <c r="K1434" s="23"/>
      <c r="L1434" s="135"/>
      <c r="M1434" s="135"/>
      <c r="N1434" s="135"/>
      <c r="O1434" s="23" t="e">
        <f t="shared" si="321"/>
        <v>#DIV/0!</v>
      </c>
      <c r="P1434" s="19">
        <f t="shared" si="319"/>
        <v>0</v>
      </c>
      <c r="R1434" s="5"/>
    </row>
    <row r="1435" spans="1:18" s="2" customFormat="1" ht="11.25" customHeight="1" x14ac:dyDescent="0.2">
      <c r="A1435" s="42"/>
      <c r="B1435" s="45"/>
      <c r="C1435" s="27" t="s">
        <v>18</v>
      </c>
      <c r="D1435" s="135">
        <f t="shared" si="314"/>
        <v>20000</v>
      </c>
      <c r="E1435" s="135">
        <v>3329</v>
      </c>
      <c r="F1435" s="135"/>
      <c r="G1435" s="23">
        <f t="shared" si="318"/>
        <v>0</v>
      </c>
      <c r="H1435" s="135"/>
      <c r="I1435" s="135"/>
      <c r="J1435" s="135"/>
      <c r="K1435" s="23"/>
      <c r="L1435" s="135">
        <v>20000</v>
      </c>
      <c r="M1435" s="135">
        <v>3329</v>
      </c>
      <c r="N1435" s="135"/>
      <c r="O1435" s="23">
        <f t="shared" si="321"/>
        <v>0</v>
      </c>
      <c r="P1435" s="19">
        <f t="shared" si="319"/>
        <v>-16671</v>
      </c>
      <c r="R1435" s="5"/>
    </row>
    <row r="1436" spans="1:18" s="2" customFormat="1" ht="15" customHeight="1" x14ac:dyDescent="0.2">
      <c r="A1436" s="42"/>
      <c r="B1436" s="45"/>
      <c r="C1436" s="22" t="s">
        <v>16</v>
      </c>
      <c r="D1436" s="135">
        <f t="shared" si="314"/>
        <v>200000</v>
      </c>
      <c r="E1436" s="135"/>
      <c r="F1436" s="135"/>
      <c r="G1436" s="23"/>
      <c r="H1436" s="135"/>
      <c r="I1436" s="135"/>
      <c r="J1436" s="135"/>
      <c r="K1436" s="23"/>
      <c r="L1436" s="135">
        <v>200000</v>
      </c>
      <c r="M1436" s="135"/>
      <c r="N1436" s="135"/>
      <c r="O1436" s="23"/>
      <c r="P1436" s="19">
        <f t="shared" si="319"/>
        <v>-200000</v>
      </c>
      <c r="R1436" s="5"/>
    </row>
    <row r="1437" spans="1:18" s="2" customFormat="1" ht="15" hidden="1" customHeight="1" x14ac:dyDescent="0.2">
      <c r="A1437" s="42"/>
      <c r="B1437" s="45"/>
      <c r="C1437" s="22" t="s">
        <v>17</v>
      </c>
      <c r="D1437" s="135">
        <f t="shared" si="314"/>
        <v>0</v>
      </c>
      <c r="E1437" s="135"/>
      <c r="F1437" s="135"/>
      <c r="G1437" s="23" t="e">
        <f t="shared" si="318"/>
        <v>#DIV/0!</v>
      </c>
      <c r="H1437" s="135"/>
      <c r="I1437" s="135"/>
      <c r="J1437" s="135"/>
      <c r="K1437" s="23"/>
      <c r="L1437" s="135"/>
      <c r="M1437" s="135"/>
      <c r="N1437" s="135"/>
      <c r="O1437" s="23" t="e">
        <f t="shared" si="321"/>
        <v>#DIV/0!</v>
      </c>
      <c r="P1437" s="19">
        <f t="shared" si="319"/>
        <v>0</v>
      </c>
      <c r="R1437" s="5"/>
    </row>
    <row r="1438" spans="1:18" s="2" customFormat="1" ht="39" hidden="1" customHeight="1" x14ac:dyDescent="0.2">
      <c r="A1438" s="42"/>
      <c r="B1438" s="45"/>
      <c r="C1438" s="24" t="s">
        <v>149</v>
      </c>
      <c r="D1438" s="135">
        <f t="shared" si="314"/>
        <v>0</v>
      </c>
      <c r="E1438" s="135"/>
      <c r="F1438" s="135"/>
      <c r="G1438" s="23" t="e">
        <f t="shared" si="318"/>
        <v>#DIV/0!</v>
      </c>
      <c r="H1438" s="135"/>
      <c r="I1438" s="135"/>
      <c r="J1438" s="135"/>
      <c r="K1438" s="23"/>
      <c r="L1438" s="135"/>
      <c r="M1438" s="135"/>
      <c r="N1438" s="135"/>
      <c r="O1438" s="23" t="e">
        <f t="shared" si="321"/>
        <v>#DIV/0!</v>
      </c>
      <c r="P1438" s="19">
        <f t="shared" si="319"/>
        <v>0</v>
      </c>
      <c r="R1438" s="5"/>
    </row>
    <row r="1439" spans="1:18" s="2" customFormat="1" ht="18" customHeight="1" x14ac:dyDescent="0.2">
      <c r="A1439" s="42"/>
      <c r="B1439" s="45"/>
      <c r="C1439" s="25" t="s">
        <v>111</v>
      </c>
      <c r="D1439" s="135">
        <f t="shared" si="314"/>
        <v>3068998</v>
      </c>
      <c r="E1439" s="135">
        <f>SUM(E1441)</f>
        <v>4390197</v>
      </c>
      <c r="F1439" s="135">
        <f>SUM(F1441)</f>
        <v>4225312.03</v>
      </c>
      <c r="G1439" s="23">
        <f t="shared" si="318"/>
        <v>96.244246670479711</v>
      </c>
      <c r="H1439" s="135"/>
      <c r="I1439" s="135"/>
      <c r="J1439" s="135"/>
      <c r="K1439" s="23"/>
      <c r="L1439" s="135">
        <f>SUM(L1441)</f>
        <v>3068998</v>
      </c>
      <c r="M1439" s="135">
        <f>SUM(M1441)</f>
        <v>4390197</v>
      </c>
      <c r="N1439" s="135">
        <f>SUM(N1441)</f>
        <v>4225312.03</v>
      </c>
      <c r="O1439" s="23">
        <f t="shared" si="321"/>
        <v>96.244246670479711</v>
      </c>
      <c r="P1439" s="19">
        <f t="shared" si="319"/>
        <v>1321199</v>
      </c>
      <c r="R1439" s="5"/>
    </row>
    <row r="1440" spans="1:18" s="2" customFormat="1" x14ac:dyDescent="0.2">
      <c r="A1440" s="42"/>
      <c r="B1440" s="45"/>
      <c r="C1440" s="26" t="s">
        <v>22</v>
      </c>
      <c r="D1440" s="135"/>
      <c r="E1440" s="135"/>
      <c r="F1440" s="135"/>
      <c r="G1440" s="23"/>
      <c r="H1440" s="135"/>
      <c r="I1440" s="135"/>
      <c r="J1440" s="135"/>
      <c r="K1440" s="23"/>
      <c r="L1440" s="135"/>
      <c r="M1440" s="135"/>
      <c r="N1440" s="135"/>
      <c r="O1440" s="23"/>
      <c r="P1440" s="19">
        <f t="shared" si="319"/>
        <v>0</v>
      </c>
      <c r="R1440" s="5"/>
    </row>
    <row r="1441" spans="1:18" s="2" customFormat="1" ht="12.75" customHeight="1" x14ac:dyDescent="0.2">
      <c r="A1441" s="42"/>
      <c r="B1441" s="45"/>
      <c r="C1441" s="22" t="s">
        <v>7</v>
      </c>
      <c r="D1441" s="135">
        <f t="shared" si="314"/>
        <v>3068998</v>
      </c>
      <c r="E1441" s="135">
        <f>4138800+251397</f>
        <v>4390197</v>
      </c>
      <c r="F1441" s="135">
        <v>4225312.03</v>
      </c>
      <c r="G1441" s="23">
        <f t="shared" si="318"/>
        <v>96.244246670479711</v>
      </c>
      <c r="H1441" s="135"/>
      <c r="I1441" s="135"/>
      <c r="J1441" s="135"/>
      <c r="K1441" s="23"/>
      <c r="L1441" s="135">
        <v>3068998</v>
      </c>
      <c r="M1441" s="135">
        <f>4138800+251397</f>
        <v>4390197</v>
      </c>
      <c r="N1441" s="135">
        <v>4225312.03</v>
      </c>
      <c r="O1441" s="23">
        <f t="shared" si="321"/>
        <v>96.244246670479711</v>
      </c>
      <c r="P1441" s="34">
        <f t="shared" si="319"/>
        <v>1321199</v>
      </c>
      <c r="R1441" s="5"/>
    </row>
    <row r="1442" spans="1:18" s="2" customFormat="1" ht="12" customHeight="1" x14ac:dyDescent="0.2">
      <c r="A1442" s="42"/>
      <c r="B1442" s="45"/>
      <c r="C1442" s="27" t="s">
        <v>15</v>
      </c>
      <c r="D1442" s="135"/>
      <c r="E1442" s="135"/>
      <c r="F1442" s="135"/>
      <c r="G1442" s="23"/>
      <c r="H1442" s="135"/>
      <c r="I1442" s="135"/>
      <c r="J1442" s="135"/>
      <c r="K1442" s="23"/>
      <c r="L1442" s="135"/>
      <c r="M1442" s="135"/>
      <c r="N1442" s="135"/>
      <c r="O1442" s="23"/>
      <c r="P1442" s="19">
        <f t="shared" si="319"/>
        <v>0</v>
      </c>
      <c r="R1442" s="5"/>
    </row>
    <row r="1443" spans="1:18" s="2" customFormat="1" ht="40.5" customHeight="1" x14ac:dyDescent="0.2">
      <c r="A1443" s="42"/>
      <c r="B1443" s="112"/>
      <c r="C1443" s="53" t="s">
        <v>226</v>
      </c>
      <c r="D1443" s="140">
        <f t="shared" si="314"/>
        <v>273998</v>
      </c>
      <c r="E1443" s="140">
        <v>251397</v>
      </c>
      <c r="F1443" s="140">
        <v>251396.4</v>
      </c>
      <c r="G1443" s="50">
        <f t="shared" si="318"/>
        <v>99.999761333667465</v>
      </c>
      <c r="H1443" s="140"/>
      <c r="I1443" s="140"/>
      <c r="J1443" s="140"/>
      <c r="K1443" s="50"/>
      <c r="L1443" s="140">
        <v>273998</v>
      </c>
      <c r="M1443" s="140">
        <v>251397</v>
      </c>
      <c r="N1443" s="140">
        <v>251396.4</v>
      </c>
      <c r="O1443" s="50">
        <f t="shared" si="321"/>
        <v>99.999761333667465</v>
      </c>
      <c r="P1443" s="34">
        <f t="shared" si="319"/>
        <v>-22601</v>
      </c>
      <c r="R1443" s="5"/>
    </row>
    <row r="1444" spans="1:18" s="2" customFormat="1" ht="16.5" hidden="1" customHeight="1" x14ac:dyDescent="0.2">
      <c r="A1444" s="42"/>
      <c r="B1444" s="32">
        <v>85112</v>
      </c>
      <c r="C1444" s="111" t="s">
        <v>4</v>
      </c>
      <c r="D1444" s="135">
        <f t="shared" si="314"/>
        <v>0</v>
      </c>
      <c r="E1444" s="135">
        <f>SUM(E1445,E1454)</f>
        <v>0</v>
      </c>
      <c r="F1444" s="135">
        <f>SUM(F1445,F1454)</f>
        <v>0</v>
      </c>
      <c r="G1444" s="23" t="e">
        <f t="shared" si="318"/>
        <v>#DIV/0!</v>
      </c>
      <c r="H1444" s="135"/>
      <c r="I1444" s="135">
        <f t="shared" ref="I1444:J1497" si="323">E1444-M1444</f>
        <v>0</v>
      </c>
      <c r="J1444" s="135">
        <f t="shared" ref="J1444:J1492" si="324">F1444-N1444</f>
        <v>0</v>
      </c>
      <c r="K1444" s="23"/>
      <c r="L1444" s="135">
        <f>SUM(L1445,L1454)</f>
        <v>0</v>
      </c>
      <c r="M1444" s="135">
        <f>SUM(M1445,M1454)</f>
        <v>0</v>
      </c>
      <c r="N1444" s="135">
        <f>SUM(N1445,N1454)</f>
        <v>0</v>
      </c>
      <c r="O1444" s="23" t="e">
        <f t="shared" si="321"/>
        <v>#DIV/0!</v>
      </c>
      <c r="P1444" s="59">
        <f t="shared" si="319"/>
        <v>0</v>
      </c>
      <c r="R1444" s="5"/>
    </row>
    <row r="1445" spans="1:18" s="2" customFormat="1" ht="12" hidden="1" customHeight="1" x14ac:dyDescent="0.2">
      <c r="A1445" s="42"/>
      <c r="B1445" s="32"/>
      <c r="C1445" s="41" t="s">
        <v>110</v>
      </c>
      <c r="D1445" s="135">
        <f t="shared" si="314"/>
        <v>0</v>
      </c>
      <c r="E1445" s="135">
        <f>SUM(E1447,E1451,E1452,E1453)</f>
        <v>0</v>
      </c>
      <c r="F1445" s="135">
        <f>SUM(F1447,F1451,F1452,F1453)</f>
        <v>0</v>
      </c>
      <c r="G1445" s="23" t="e">
        <f t="shared" si="318"/>
        <v>#DIV/0!</v>
      </c>
      <c r="H1445" s="135"/>
      <c r="I1445" s="135">
        <f t="shared" si="323"/>
        <v>0</v>
      </c>
      <c r="J1445" s="135">
        <f t="shared" si="324"/>
        <v>0</v>
      </c>
      <c r="K1445" s="23"/>
      <c r="L1445" s="135"/>
      <c r="M1445" s="135">
        <f>SUM(M1447,M1451,M1452,M1453)</f>
        <v>0</v>
      </c>
      <c r="N1445" s="135">
        <f>SUM(N1447,N1451,N1452,N1453)</f>
        <v>0</v>
      </c>
      <c r="O1445" s="23" t="e">
        <f t="shared" si="321"/>
        <v>#DIV/0!</v>
      </c>
      <c r="P1445" s="19">
        <f t="shared" si="319"/>
        <v>0</v>
      </c>
      <c r="R1445" s="5"/>
    </row>
    <row r="1446" spans="1:18" s="2" customFormat="1" hidden="1" x14ac:dyDescent="0.2">
      <c r="A1446" s="42"/>
      <c r="B1446" s="32"/>
      <c r="C1446" s="27" t="s">
        <v>22</v>
      </c>
      <c r="D1446" s="135">
        <f t="shared" si="314"/>
        <v>0</v>
      </c>
      <c r="E1446" s="135"/>
      <c r="F1446" s="135"/>
      <c r="G1446" s="23"/>
      <c r="H1446" s="135"/>
      <c r="I1446" s="135">
        <f t="shared" si="323"/>
        <v>0</v>
      </c>
      <c r="J1446" s="135">
        <f t="shared" si="324"/>
        <v>0</v>
      </c>
      <c r="K1446" s="23"/>
      <c r="L1446" s="135"/>
      <c r="M1446" s="135"/>
      <c r="N1446" s="135"/>
      <c r="O1446" s="23"/>
      <c r="P1446" s="19">
        <f t="shared" si="319"/>
        <v>0</v>
      </c>
      <c r="R1446" s="5"/>
    </row>
    <row r="1447" spans="1:18" s="2" customFormat="1" hidden="1" x14ac:dyDescent="0.2">
      <c r="A1447" s="42"/>
      <c r="B1447" s="32"/>
      <c r="C1447" s="22" t="s">
        <v>14</v>
      </c>
      <c r="D1447" s="135">
        <f t="shared" si="314"/>
        <v>0</v>
      </c>
      <c r="E1447" s="135"/>
      <c r="F1447" s="135">
        <f>SUM(F1449:F1450)</f>
        <v>0</v>
      </c>
      <c r="G1447" s="23" t="e">
        <f t="shared" si="318"/>
        <v>#DIV/0!</v>
      </c>
      <c r="H1447" s="135"/>
      <c r="I1447" s="135">
        <f t="shared" si="323"/>
        <v>0</v>
      </c>
      <c r="J1447" s="135">
        <f t="shared" si="324"/>
        <v>0</v>
      </c>
      <c r="K1447" s="23"/>
      <c r="L1447" s="135">
        <f>SUM(L1449:L1450)</f>
        <v>0</v>
      </c>
      <c r="M1447" s="135">
        <f>SUM(M1449:M1450)</f>
        <v>0</v>
      </c>
      <c r="N1447" s="135">
        <f>SUM(N1449:N1450)</f>
        <v>0</v>
      </c>
      <c r="O1447" s="23" t="e">
        <f t="shared" si="321"/>
        <v>#DIV/0!</v>
      </c>
      <c r="P1447" s="19">
        <f t="shared" si="319"/>
        <v>0</v>
      </c>
      <c r="R1447" s="5"/>
    </row>
    <row r="1448" spans="1:18" s="2" customFormat="1" hidden="1" x14ac:dyDescent="0.2">
      <c r="A1448" s="42"/>
      <c r="B1448" s="32"/>
      <c r="C1448" s="27" t="s">
        <v>15</v>
      </c>
      <c r="D1448" s="135">
        <f t="shared" si="314"/>
        <v>0</v>
      </c>
      <c r="E1448" s="135"/>
      <c r="F1448" s="135"/>
      <c r="G1448" s="23" t="e">
        <f t="shared" si="318"/>
        <v>#DIV/0!</v>
      </c>
      <c r="H1448" s="135"/>
      <c r="I1448" s="135">
        <f t="shared" si="323"/>
        <v>0</v>
      </c>
      <c r="J1448" s="135">
        <f t="shared" si="324"/>
        <v>0</v>
      </c>
      <c r="K1448" s="23"/>
      <c r="L1448" s="135"/>
      <c r="M1448" s="135"/>
      <c r="N1448" s="135"/>
      <c r="O1448" s="23" t="e">
        <f t="shared" si="321"/>
        <v>#DIV/0!</v>
      </c>
      <c r="P1448" s="19">
        <f t="shared" si="319"/>
        <v>0</v>
      </c>
      <c r="R1448" s="5"/>
    </row>
    <row r="1449" spans="1:18" s="2" customFormat="1" ht="15" hidden="1" customHeight="1" x14ac:dyDescent="0.2">
      <c r="A1449" s="42"/>
      <c r="B1449" s="32"/>
      <c r="C1449" s="27" t="s">
        <v>19</v>
      </c>
      <c r="D1449" s="135">
        <f t="shared" si="314"/>
        <v>0</v>
      </c>
      <c r="E1449" s="135"/>
      <c r="F1449" s="135"/>
      <c r="G1449" s="23" t="e">
        <f t="shared" si="318"/>
        <v>#DIV/0!</v>
      </c>
      <c r="H1449" s="135"/>
      <c r="I1449" s="135">
        <f t="shared" si="323"/>
        <v>0</v>
      </c>
      <c r="J1449" s="135">
        <f t="shared" si="324"/>
        <v>0</v>
      </c>
      <c r="K1449" s="23"/>
      <c r="L1449" s="135"/>
      <c r="M1449" s="135"/>
      <c r="N1449" s="135"/>
      <c r="O1449" s="23" t="e">
        <f t="shared" si="321"/>
        <v>#DIV/0!</v>
      </c>
      <c r="P1449" s="19">
        <f t="shared" si="319"/>
        <v>0</v>
      </c>
      <c r="R1449" s="5"/>
    </row>
    <row r="1450" spans="1:18" s="2" customFormat="1" ht="15" hidden="1" customHeight="1" x14ac:dyDescent="0.2">
      <c r="A1450" s="42"/>
      <c r="B1450" s="32"/>
      <c r="C1450" s="27" t="s">
        <v>18</v>
      </c>
      <c r="D1450" s="135">
        <f t="shared" si="314"/>
        <v>0</v>
      </c>
      <c r="E1450" s="135"/>
      <c r="F1450" s="135"/>
      <c r="G1450" s="23" t="e">
        <f t="shared" si="318"/>
        <v>#DIV/0!</v>
      </c>
      <c r="H1450" s="135"/>
      <c r="I1450" s="135">
        <f t="shared" si="323"/>
        <v>0</v>
      </c>
      <c r="J1450" s="135">
        <f t="shared" si="324"/>
        <v>0</v>
      </c>
      <c r="K1450" s="23"/>
      <c r="L1450" s="135"/>
      <c r="M1450" s="135"/>
      <c r="N1450" s="135"/>
      <c r="O1450" s="23" t="e">
        <f t="shared" si="321"/>
        <v>#DIV/0!</v>
      </c>
      <c r="P1450" s="19">
        <f t="shared" si="319"/>
        <v>0</v>
      </c>
      <c r="R1450" s="5"/>
    </row>
    <row r="1451" spans="1:18" s="2" customFormat="1" ht="11.25" hidden="1" customHeight="1" x14ac:dyDescent="0.2">
      <c r="A1451" s="42"/>
      <c r="B1451" s="32"/>
      <c r="C1451" s="22" t="s">
        <v>16</v>
      </c>
      <c r="D1451" s="135">
        <f t="shared" si="314"/>
        <v>0</v>
      </c>
      <c r="E1451" s="135"/>
      <c r="F1451" s="135"/>
      <c r="G1451" s="23" t="e">
        <f t="shared" si="318"/>
        <v>#DIV/0!</v>
      </c>
      <c r="H1451" s="135"/>
      <c r="I1451" s="135">
        <f t="shared" si="323"/>
        <v>0</v>
      </c>
      <c r="J1451" s="135">
        <f t="shared" si="324"/>
        <v>0</v>
      </c>
      <c r="K1451" s="23"/>
      <c r="L1451" s="135"/>
      <c r="M1451" s="135"/>
      <c r="N1451" s="135"/>
      <c r="O1451" s="23" t="e">
        <f t="shared" si="321"/>
        <v>#DIV/0!</v>
      </c>
      <c r="P1451" s="19">
        <f t="shared" si="319"/>
        <v>0</v>
      </c>
      <c r="R1451" s="5"/>
    </row>
    <row r="1452" spans="1:18" s="2" customFormat="1" ht="15" hidden="1" customHeight="1" x14ac:dyDescent="0.2">
      <c r="A1452" s="42"/>
      <c r="B1452" s="32"/>
      <c r="C1452" s="22" t="s">
        <v>17</v>
      </c>
      <c r="D1452" s="135">
        <f t="shared" si="314"/>
        <v>0</v>
      </c>
      <c r="E1452" s="135"/>
      <c r="F1452" s="135"/>
      <c r="G1452" s="23" t="e">
        <f t="shared" si="318"/>
        <v>#DIV/0!</v>
      </c>
      <c r="H1452" s="135"/>
      <c r="I1452" s="135">
        <f t="shared" si="323"/>
        <v>0</v>
      </c>
      <c r="J1452" s="135">
        <f t="shared" si="324"/>
        <v>0</v>
      </c>
      <c r="K1452" s="23"/>
      <c r="L1452" s="135"/>
      <c r="M1452" s="135"/>
      <c r="N1452" s="135"/>
      <c r="O1452" s="23" t="e">
        <f t="shared" si="321"/>
        <v>#DIV/0!</v>
      </c>
      <c r="P1452" s="19">
        <f t="shared" si="319"/>
        <v>0</v>
      </c>
      <c r="R1452" s="5"/>
    </row>
    <row r="1453" spans="1:18" s="2" customFormat="1" ht="39" hidden="1" customHeight="1" x14ac:dyDescent="0.2">
      <c r="A1453" s="42"/>
      <c r="B1453" s="32"/>
      <c r="C1453" s="24" t="s">
        <v>149</v>
      </c>
      <c r="D1453" s="135">
        <f t="shared" si="314"/>
        <v>0</v>
      </c>
      <c r="E1453" s="135"/>
      <c r="F1453" s="135"/>
      <c r="G1453" s="23" t="e">
        <f t="shared" si="318"/>
        <v>#DIV/0!</v>
      </c>
      <c r="H1453" s="135"/>
      <c r="I1453" s="135">
        <f t="shared" si="323"/>
        <v>0</v>
      </c>
      <c r="J1453" s="135">
        <f t="shared" si="324"/>
        <v>0</v>
      </c>
      <c r="K1453" s="23"/>
      <c r="L1453" s="135"/>
      <c r="M1453" s="135"/>
      <c r="N1453" s="135"/>
      <c r="O1453" s="23" t="e">
        <f t="shared" si="321"/>
        <v>#DIV/0!</v>
      </c>
      <c r="P1453" s="19">
        <f t="shared" si="319"/>
        <v>0</v>
      </c>
      <c r="R1453" s="5"/>
    </row>
    <row r="1454" spans="1:18" s="2" customFormat="1" ht="12" hidden="1" customHeight="1" x14ac:dyDescent="0.2">
      <c r="A1454" s="42"/>
      <c r="B1454" s="32"/>
      <c r="C1454" s="25" t="s">
        <v>111</v>
      </c>
      <c r="D1454" s="135">
        <f t="shared" si="314"/>
        <v>0</v>
      </c>
      <c r="E1454" s="135">
        <f>SUM(E1456)</f>
        <v>0</v>
      </c>
      <c r="F1454" s="135">
        <f>SUM(F1456)</f>
        <v>0</v>
      </c>
      <c r="G1454" s="23" t="e">
        <f t="shared" si="318"/>
        <v>#DIV/0!</v>
      </c>
      <c r="H1454" s="135"/>
      <c r="I1454" s="135">
        <f t="shared" si="323"/>
        <v>0</v>
      </c>
      <c r="J1454" s="135">
        <f t="shared" si="324"/>
        <v>0</v>
      </c>
      <c r="K1454" s="23"/>
      <c r="L1454" s="135"/>
      <c r="M1454" s="135">
        <f>SUM(M1456)</f>
        <v>0</v>
      </c>
      <c r="N1454" s="135">
        <f>SUM(N1456)</f>
        <v>0</v>
      </c>
      <c r="O1454" s="23" t="e">
        <f t="shared" si="321"/>
        <v>#DIV/0!</v>
      </c>
      <c r="P1454" s="19">
        <f t="shared" si="319"/>
        <v>0</v>
      </c>
      <c r="R1454" s="5"/>
    </row>
    <row r="1455" spans="1:18" s="2" customFormat="1" ht="12.75" hidden="1" customHeight="1" x14ac:dyDescent="0.2">
      <c r="A1455" s="42"/>
      <c r="B1455" s="32"/>
      <c r="C1455" s="26" t="s">
        <v>22</v>
      </c>
      <c r="D1455" s="135">
        <f t="shared" si="314"/>
        <v>0</v>
      </c>
      <c r="E1455" s="135"/>
      <c r="F1455" s="135"/>
      <c r="G1455" s="23"/>
      <c r="H1455" s="135"/>
      <c r="I1455" s="135">
        <f t="shared" si="323"/>
        <v>0</v>
      </c>
      <c r="J1455" s="135">
        <f t="shared" si="324"/>
        <v>0</v>
      </c>
      <c r="K1455" s="23"/>
      <c r="L1455" s="135"/>
      <c r="M1455" s="135"/>
      <c r="N1455" s="135"/>
      <c r="O1455" s="23"/>
      <c r="P1455" s="19">
        <f t="shared" si="319"/>
        <v>0</v>
      </c>
      <c r="R1455" s="5"/>
    </row>
    <row r="1456" spans="1:18" s="2" customFormat="1" ht="16.5" hidden="1" customHeight="1" x14ac:dyDescent="0.2">
      <c r="A1456" s="42"/>
      <c r="B1456" s="48"/>
      <c r="C1456" s="49" t="s">
        <v>7</v>
      </c>
      <c r="D1456" s="140">
        <f t="shared" si="314"/>
        <v>0</v>
      </c>
      <c r="E1456" s="140"/>
      <c r="F1456" s="140"/>
      <c r="G1456" s="50" t="e">
        <f t="shared" si="318"/>
        <v>#DIV/0!</v>
      </c>
      <c r="H1456" s="140"/>
      <c r="I1456" s="140">
        <f t="shared" si="323"/>
        <v>0</v>
      </c>
      <c r="J1456" s="140">
        <f t="shared" si="324"/>
        <v>0</v>
      </c>
      <c r="K1456" s="50"/>
      <c r="L1456" s="140"/>
      <c r="M1456" s="140"/>
      <c r="N1456" s="140"/>
      <c r="O1456" s="50" t="e">
        <f t="shared" si="321"/>
        <v>#DIV/0!</v>
      </c>
      <c r="P1456" s="34">
        <f t="shared" si="319"/>
        <v>0</v>
      </c>
      <c r="R1456" s="5"/>
    </row>
    <row r="1457" spans="1:18" s="2" customFormat="1" hidden="1" x14ac:dyDescent="0.2">
      <c r="A1457" s="42"/>
      <c r="B1457" s="32"/>
      <c r="C1457" s="27" t="s">
        <v>15</v>
      </c>
      <c r="D1457" s="135">
        <f t="shared" si="314"/>
        <v>0</v>
      </c>
      <c r="E1457" s="135"/>
      <c r="F1457" s="135"/>
      <c r="G1457" s="23" t="e">
        <f t="shared" si="318"/>
        <v>#DIV/0!</v>
      </c>
      <c r="H1457" s="135"/>
      <c r="I1457" s="135">
        <f t="shared" si="323"/>
        <v>0</v>
      </c>
      <c r="J1457" s="135">
        <f t="shared" si="324"/>
        <v>0</v>
      </c>
      <c r="K1457" s="23" t="e">
        <f>J1457/I1457*100</f>
        <v>#DIV/0!</v>
      </c>
      <c r="L1457" s="135"/>
      <c r="M1457" s="135"/>
      <c r="N1457" s="135"/>
      <c r="O1457" s="23" t="e">
        <f t="shared" si="321"/>
        <v>#DIV/0!</v>
      </c>
      <c r="P1457" s="19">
        <f t="shared" si="319"/>
        <v>0</v>
      </c>
      <c r="R1457" s="5"/>
    </row>
    <row r="1458" spans="1:18" s="2" customFormat="1" ht="39" hidden="1" customHeight="1" x14ac:dyDescent="0.2">
      <c r="A1458" s="42"/>
      <c r="B1458" s="32"/>
      <c r="C1458" s="121" t="s">
        <v>150</v>
      </c>
      <c r="D1458" s="135">
        <f t="shared" si="314"/>
        <v>0</v>
      </c>
      <c r="E1458" s="135"/>
      <c r="F1458" s="135"/>
      <c r="G1458" s="23" t="e">
        <f t="shared" si="318"/>
        <v>#DIV/0!</v>
      </c>
      <c r="H1458" s="135"/>
      <c r="I1458" s="135">
        <f t="shared" si="323"/>
        <v>0</v>
      </c>
      <c r="J1458" s="135">
        <f t="shared" si="324"/>
        <v>0</v>
      </c>
      <c r="K1458" s="23" t="e">
        <f>J1458/I1458*100</f>
        <v>#DIV/0!</v>
      </c>
      <c r="L1458" s="135"/>
      <c r="M1458" s="135"/>
      <c r="N1458" s="135"/>
      <c r="O1458" s="23" t="e">
        <f t="shared" si="321"/>
        <v>#DIV/0!</v>
      </c>
      <c r="P1458" s="34">
        <f t="shared" si="319"/>
        <v>0</v>
      </c>
      <c r="R1458" s="5"/>
    </row>
    <row r="1459" spans="1:18" s="2" customFormat="1" ht="26.25" customHeight="1" x14ac:dyDescent="0.2">
      <c r="A1459" s="42"/>
      <c r="B1459" s="32">
        <v>85117</v>
      </c>
      <c r="C1459" s="91" t="s">
        <v>151</v>
      </c>
      <c r="D1459" s="135">
        <f t="shared" si="314"/>
        <v>5035000</v>
      </c>
      <c r="E1459" s="135">
        <f>SUM(E1460,E1469)</f>
        <v>5452070</v>
      </c>
      <c r="F1459" s="135">
        <f>SUM(F1460,F1469)</f>
        <v>5408893.7999999998</v>
      </c>
      <c r="G1459" s="23">
        <f t="shared" si="318"/>
        <v>99.208076932247749</v>
      </c>
      <c r="H1459" s="135">
        <f>SUM(H1460,H1469)</f>
        <v>4710000</v>
      </c>
      <c r="I1459" s="135">
        <f t="shared" si="323"/>
        <v>5047070</v>
      </c>
      <c r="J1459" s="135">
        <f t="shared" si="324"/>
        <v>5003893.8</v>
      </c>
      <c r="K1459" s="23">
        <f t="shared" ref="K1459:K1468" si="325">J1459/I1459*100</f>
        <v>99.144529400226261</v>
      </c>
      <c r="L1459" s="135">
        <f>SUM(L1460,L1469)</f>
        <v>325000</v>
      </c>
      <c r="M1459" s="135">
        <f>SUM(M1460,M1469)</f>
        <v>405000</v>
      </c>
      <c r="N1459" s="135">
        <f>SUM(N1460,N1469)</f>
        <v>405000</v>
      </c>
      <c r="O1459" s="23">
        <f t="shared" si="321"/>
        <v>100</v>
      </c>
      <c r="P1459" s="59">
        <f t="shared" si="319"/>
        <v>417070</v>
      </c>
      <c r="R1459" s="5"/>
    </row>
    <row r="1460" spans="1:18" s="2" customFormat="1" ht="15.75" customHeight="1" x14ac:dyDescent="0.2">
      <c r="A1460" s="42"/>
      <c r="B1460" s="32"/>
      <c r="C1460" s="41" t="s">
        <v>110</v>
      </c>
      <c r="D1460" s="135">
        <f t="shared" si="314"/>
        <v>4710000</v>
      </c>
      <c r="E1460" s="135">
        <f>SUM(E1462,E1466,E1467,E1468)</f>
        <v>5127070</v>
      </c>
      <c r="F1460" s="135">
        <f>SUM(F1462,F1466,F1467,F1468)</f>
        <v>5083893.8</v>
      </c>
      <c r="G1460" s="23">
        <f t="shared" si="318"/>
        <v>99.157877696228056</v>
      </c>
      <c r="H1460" s="135">
        <f>SUM(H1466)</f>
        <v>4710000</v>
      </c>
      <c r="I1460" s="135">
        <f t="shared" si="323"/>
        <v>5047070</v>
      </c>
      <c r="J1460" s="135">
        <f t="shared" si="324"/>
        <v>5003893.8</v>
      </c>
      <c r="K1460" s="23">
        <f t="shared" si="325"/>
        <v>99.144529400226261</v>
      </c>
      <c r="L1460" s="135"/>
      <c r="M1460" s="135">
        <f>SUM(M1462,M1466,M1467,M1468)</f>
        <v>80000</v>
      </c>
      <c r="N1460" s="135">
        <f>SUM(N1462,N1466,N1467,N1468)</f>
        <v>80000</v>
      </c>
      <c r="O1460" s="23">
        <f t="shared" si="321"/>
        <v>100</v>
      </c>
      <c r="P1460" s="19">
        <f t="shared" si="319"/>
        <v>417070</v>
      </c>
      <c r="R1460" s="5"/>
    </row>
    <row r="1461" spans="1:18" s="2" customFormat="1" ht="10.5" customHeight="1" x14ac:dyDescent="0.2">
      <c r="A1461" s="42"/>
      <c r="B1461" s="32"/>
      <c r="C1461" s="27" t="s">
        <v>22</v>
      </c>
      <c r="D1461" s="135"/>
      <c r="E1461" s="135"/>
      <c r="F1461" s="135"/>
      <c r="G1461" s="23"/>
      <c r="H1461" s="135"/>
      <c r="I1461" s="135"/>
      <c r="J1461" s="135"/>
      <c r="K1461" s="23"/>
      <c r="L1461" s="135"/>
      <c r="M1461" s="135"/>
      <c r="N1461" s="135"/>
      <c r="O1461" s="23"/>
      <c r="P1461" s="19">
        <f t="shared" si="319"/>
        <v>0</v>
      </c>
      <c r="R1461" s="5"/>
    </row>
    <row r="1462" spans="1:18" s="2" customFormat="1" ht="15" hidden="1" customHeight="1" x14ac:dyDescent="0.2">
      <c r="A1462" s="42"/>
      <c r="B1462" s="32"/>
      <c r="C1462" s="22" t="s">
        <v>14</v>
      </c>
      <c r="D1462" s="135">
        <f t="shared" si="314"/>
        <v>0</v>
      </c>
      <c r="E1462" s="135">
        <f>SUM(E1464:E1465)</f>
        <v>0</v>
      </c>
      <c r="F1462" s="135">
        <f>SUM(F1464:F1465)</f>
        <v>0</v>
      </c>
      <c r="G1462" s="23" t="e">
        <f t="shared" si="318"/>
        <v>#DIV/0!</v>
      </c>
      <c r="H1462" s="135"/>
      <c r="I1462" s="135">
        <f t="shared" si="323"/>
        <v>0</v>
      </c>
      <c r="J1462" s="135">
        <f t="shared" si="324"/>
        <v>0</v>
      </c>
      <c r="K1462" s="23" t="e">
        <f t="shared" si="325"/>
        <v>#DIV/0!</v>
      </c>
      <c r="L1462" s="135">
        <f>SUM(L1464:L1465)</f>
        <v>0</v>
      </c>
      <c r="M1462" s="135">
        <f>SUM(M1464:M1465)</f>
        <v>0</v>
      </c>
      <c r="N1462" s="135">
        <f>SUM(N1464:N1465)</f>
        <v>0</v>
      </c>
      <c r="O1462" s="23" t="e">
        <f t="shared" si="321"/>
        <v>#DIV/0!</v>
      </c>
      <c r="P1462" s="19">
        <f t="shared" si="319"/>
        <v>0</v>
      </c>
      <c r="R1462" s="5"/>
    </row>
    <row r="1463" spans="1:18" s="2" customFormat="1" ht="13.5" hidden="1" customHeight="1" x14ac:dyDescent="0.2">
      <c r="A1463" s="42"/>
      <c r="B1463" s="32"/>
      <c r="C1463" s="27" t="s">
        <v>15</v>
      </c>
      <c r="D1463" s="135">
        <f t="shared" si="314"/>
        <v>0</v>
      </c>
      <c r="E1463" s="135"/>
      <c r="F1463" s="135"/>
      <c r="G1463" s="23" t="e">
        <f t="shared" si="318"/>
        <v>#DIV/0!</v>
      </c>
      <c r="H1463" s="135"/>
      <c r="I1463" s="135">
        <f t="shared" si="323"/>
        <v>0</v>
      </c>
      <c r="J1463" s="135">
        <f t="shared" si="324"/>
        <v>0</v>
      </c>
      <c r="K1463" s="23" t="e">
        <f t="shared" si="325"/>
        <v>#DIV/0!</v>
      </c>
      <c r="L1463" s="135"/>
      <c r="M1463" s="135"/>
      <c r="N1463" s="135"/>
      <c r="O1463" s="23" t="e">
        <f t="shared" si="321"/>
        <v>#DIV/0!</v>
      </c>
      <c r="P1463" s="19">
        <f t="shared" si="319"/>
        <v>0</v>
      </c>
      <c r="R1463" s="5"/>
    </row>
    <row r="1464" spans="1:18" s="2" customFormat="1" ht="15" hidden="1" customHeight="1" x14ac:dyDescent="0.2">
      <c r="A1464" s="42"/>
      <c r="B1464" s="32"/>
      <c r="C1464" s="27" t="s">
        <v>19</v>
      </c>
      <c r="D1464" s="135">
        <f t="shared" si="314"/>
        <v>0</v>
      </c>
      <c r="E1464" s="135"/>
      <c r="F1464" s="135"/>
      <c r="G1464" s="23" t="e">
        <f t="shared" si="318"/>
        <v>#DIV/0!</v>
      </c>
      <c r="H1464" s="135"/>
      <c r="I1464" s="135">
        <f t="shared" si="323"/>
        <v>0</v>
      </c>
      <c r="J1464" s="135">
        <f t="shared" si="324"/>
        <v>0</v>
      </c>
      <c r="K1464" s="23" t="e">
        <f t="shared" si="325"/>
        <v>#DIV/0!</v>
      </c>
      <c r="L1464" s="135"/>
      <c r="M1464" s="135"/>
      <c r="N1464" s="135"/>
      <c r="O1464" s="23" t="e">
        <f t="shared" si="321"/>
        <v>#DIV/0!</v>
      </c>
      <c r="P1464" s="19">
        <f t="shared" si="319"/>
        <v>0</v>
      </c>
      <c r="R1464" s="5"/>
    </row>
    <row r="1465" spans="1:18" s="2" customFormat="1" ht="15" hidden="1" customHeight="1" x14ac:dyDescent="0.2">
      <c r="A1465" s="42"/>
      <c r="B1465" s="32"/>
      <c r="C1465" s="27" t="s">
        <v>18</v>
      </c>
      <c r="D1465" s="135">
        <f t="shared" si="314"/>
        <v>0</v>
      </c>
      <c r="E1465" s="135"/>
      <c r="F1465" s="135"/>
      <c r="G1465" s="23" t="e">
        <f t="shared" si="318"/>
        <v>#DIV/0!</v>
      </c>
      <c r="H1465" s="135"/>
      <c r="I1465" s="135">
        <f t="shared" si="323"/>
        <v>0</v>
      </c>
      <c r="J1465" s="135">
        <f t="shared" si="324"/>
        <v>0</v>
      </c>
      <c r="K1465" s="23" t="e">
        <f t="shared" si="325"/>
        <v>#DIV/0!</v>
      </c>
      <c r="L1465" s="135"/>
      <c r="M1465" s="135"/>
      <c r="N1465" s="135"/>
      <c r="O1465" s="23" t="e">
        <f t="shared" si="321"/>
        <v>#DIV/0!</v>
      </c>
      <c r="P1465" s="19">
        <f t="shared" si="319"/>
        <v>0</v>
      </c>
      <c r="R1465" s="5"/>
    </row>
    <row r="1466" spans="1:18" s="2" customFormat="1" ht="12" customHeight="1" x14ac:dyDescent="0.2">
      <c r="A1466" s="42"/>
      <c r="B1466" s="32"/>
      <c r="C1466" s="22" t="s">
        <v>16</v>
      </c>
      <c r="D1466" s="135">
        <f t="shared" ref="D1466:D1529" si="326">H1466+L1466</f>
        <v>4710000</v>
      </c>
      <c r="E1466" s="135">
        <v>5127070</v>
      </c>
      <c r="F1466" s="135">
        <v>5083893.8</v>
      </c>
      <c r="G1466" s="23">
        <f t="shared" si="318"/>
        <v>99.157877696228056</v>
      </c>
      <c r="H1466" s="135">
        <v>4710000</v>
      </c>
      <c r="I1466" s="135">
        <f t="shared" si="323"/>
        <v>5047070</v>
      </c>
      <c r="J1466" s="135">
        <f t="shared" si="324"/>
        <v>5003893.8</v>
      </c>
      <c r="K1466" s="23">
        <f t="shared" si="325"/>
        <v>99.144529400226261</v>
      </c>
      <c r="L1466" s="135"/>
      <c r="M1466" s="135">
        <v>80000</v>
      </c>
      <c r="N1466" s="135">
        <v>80000</v>
      </c>
      <c r="O1466" s="23">
        <f t="shared" si="321"/>
        <v>100</v>
      </c>
      <c r="P1466" s="19">
        <f t="shared" si="319"/>
        <v>417070</v>
      </c>
      <c r="R1466" s="5"/>
    </row>
    <row r="1467" spans="1:18" s="2" customFormat="1" ht="15" hidden="1" customHeight="1" x14ac:dyDescent="0.2">
      <c r="A1467" s="42"/>
      <c r="B1467" s="32"/>
      <c r="C1467" s="22" t="s">
        <v>17</v>
      </c>
      <c r="D1467" s="135">
        <f t="shared" si="326"/>
        <v>0</v>
      </c>
      <c r="E1467" s="135"/>
      <c r="F1467" s="135"/>
      <c r="G1467" s="23" t="e">
        <f t="shared" si="318"/>
        <v>#DIV/0!</v>
      </c>
      <c r="H1467" s="135"/>
      <c r="I1467" s="135">
        <f t="shared" si="323"/>
        <v>0</v>
      </c>
      <c r="J1467" s="135">
        <f t="shared" si="324"/>
        <v>0</v>
      </c>
      <c r="K1467" s="23" t="e">
        <f t="shared" si="325"/>
        <v>#DIV/0!</v>
      </c>
      <c r="L1467" s="135"/>
      <c r="M1467" s="135"/>
      <c r="N1467" s="135"/>
      <c r="O1467" s="23" t="e">
        <f t="shared" si="321"/>
        <v>#DIV/0!</v>
      </c>
      <c r="P1467" s="19">
        <f t="shared" si="319"/>
        <v>0</v>
      </c>
      <c r="R1467" s="5"/>
    </row>
    <row r="1468" spans="1:18" s="2" customFormat="1" ht="39.75" hidden="1" customHeight="1" x14ac:dyDescent="0.2">
      <c r="A1468" s="42"/>
      <c r="B1468" s="32"/>
      <c r="C1468" s="24" t="s">
        <v>149</v>
      </c>
      <c r="D1468" s="135">
        <f t="shared" si="326"/>
        <v>0</v>
      </c>
      <c r="E1468" s="135"/>
      <c r="F1468" s="135"/>
      <c r="G1468" s="23" t="e">
        <f t="shared" si="318"/>
        <v>#DIV/0!</v>
      </c>
      <c r="H1468" s="135"/>
      <c r="I1468" s="135">
        <f t="shared" si="323"/>
        <v>0</v>
      </c>
      <c r="J1468" s="135">
        <f t="shared" si="324"/>
        <v>0</v>
      </c>
      <c r="K1468" s="23" t="e">
        <f t="shared" si="325"/>
        <v>#DIV/0!</v>
      </c>
      <c r="L1468" s="135"/>
      <c r="M1468" s="135"/>
      <c r="N1468" s="135"/>
      <c r="O1468" s="23" t="e">
        <f t="shared" si="321"/>
        <v>#DIV/0!</v>
      </c>
      <c r="P1468" s="19">
        <f t="shared" si="319"/>
        <v>0</v>
      </c>
      <c r="R1468" s="5"/>
    </row>
    <row r="1469" spans="1:18" s="2" customFormat="1" ht="14.25" customHeight="1" x14ac:dyDescent="0.2">
      <c r="A1469" s="42"/>
      <c r="B1469" s="32"/>
      <c r="C1469" s="25" t="s">
        <v>111</v>
      </c>
      <c r="D1469" s="135">
        <f t="shared" si="326"/>
        <v>325000</v>
      </c>
      <c r="E1469" s="135">
        <f>SUM(E1471)</f>
        <v>325000</v>
      </c>
      <c r="F1469" s="135">
        <f>SUM(F1471)</f>
        <v>325000</v>
      </c>
      <c r="G1469" s="23">
        <f t="shared" si="318"/>
        <v>100</v>
      </c>
      <c r="H1469" s="135"/>
      <c r="I1469" s="135"/>
      <c r="J1469" s="135"/>
      <c r="K1469" s="23"/>
      <c r="L1469" s="135">
        <f>SUM(L1471)</f>
        <v>325000</v>
      </c>
      <c r="M1469" s="135">
        <f>SUM(M1471)</f>
        <v>325000</v>
      </c>
      <c r="N1469" s="135">
        <f>SUM(N1471)</f>
        <v>325000</v>
      </c>
      <c r="O1469" s="23">
        <f t="shared" si="321"/>
        <v>100</v>
      </c>
      <c r="P1469" s="19">
        <f t="shared" si="319"/>
        <v>0</v>
      </c>
      <c r="R1469" s="5"/>
    </row>
    <row r="1470" spans="1:18" s="2" customFormat="1" ht="12" customHeight="1" x14ac:dyDescent="0.2">
      <c r="A1470" s="42"/>
      <c r="B1470" s="32"/>
      <c r="C1470" s="26" t="s">
        <v>22</v>
      </c>
      <c r="D1470" s="135"/>
      <c r="E1470" s="135"/>
      <c r="F1470" s="135"/>
      <c r="G1470" s="23"/>
      <c r="H1470" s="135"/>
      <c r="I1470" s="135"/>
      <c r="J1470" s="135"/>
      <c r="K1470" s="23"/>
      <c r="L1470" s="135"/>
      <c r="M1470" s="135"/>
      <c r="N1470" s="135"/>
      <c r="O1470" s="23"/>
      <c r="P1470" s="19">
        <f t="shared" si="319"/>
        <v>0</v>
      </c>
      <c r="R1470" s="5"/>
    </row>
    <row r="1471" spans="1:18" s="2" customFormat="1" ht="15" customHeight="1" x14ac:dyDescent="0.2">
      <c r="A1471" s="43"/>
      <c r="B1471" s="36"/>
      <c r="C1471" s="37" t="s">
        <v>7</v>
      </c>
      <c r="D1471" s="136">
        <f t="shared" si="326"/>
        <v>325000</v>
      </c>
      <c r="E1471" s="136">
        <v>325000</v>
      </c>
      <c r="F1471" s="136">
        <v>325000</v>
      </c>
      <c r="G1471" s="38">
        <f t="shared" si="318"/>
        <v>100</v>
      </c>
      <c r="H1471" s="136"/>
      <c r="I1471" s="136"/>
      <c r="J1471" s="136"/>
      <c r="K1471" s="38"/>
      <c r="L1471" s="136">
        <v>325000</v>
      </c>
      <c r="M1471" s="136">
        <v>325000</v>
      </c>
      <c r="N1471" s="136">
        <v>325000</v>
      </c>
      <c r="O1471" s="38">
        <f t="shared" si="321"/>
        <v>100</v>
      </c>
      <c r="P1471" s="34">
        <f t="shared" si="319"/>
        <v>0</v>
      </c>
      <c r="R1471" s="5"/>
    </row>
    <row r="1472" spans="1:18" s="2" customFormat="1" ht="12" hidden="1" customHeight="1" x14ac:dyDescent="0.2">
      <c r="A1472" s="42"/>
      <c r="B1472" s="32"/>
      <c r="C1472" s="27" t="s">
        <v>15</v>
      </c>
      <c r="D1472" s="135"/>
      <c r="E1472" s="135"/>
      <c r="F1472" s="135"/>
      <c r="G1472" s="23"/>
      <c r="H1472" s="135"/>
      <c r="I1472" s="135">
        <f t="shared" si="323"/>
        <v>0</v>
      </c>
      <c r="J1472" s="135">
        <f t="shared" si="324"/>
        <v>0</v>
      </c>
      <c r="K1472" s="23"/>
      <c r="L1472" s="135"/>
      <c r="M1472" s="135"/>
      <c r="N1472" s="135"/>
      <c r="O1472" s="23"/>
      <c r="P1472" s="19">
        <f t="shared" si="319"/>
        <v>0</v>
      </c>
      <c r="R1472" s="5"/>
    </row>
    <row r="1473" spans="1:18" s="2" customFormat="1" ht="42" hidden="1" customHeight="1" x14ac:dyDescent="0.2">
      <c r="A1473" s="42"/>
      <c r="B1473" s="48"/>
      <c r="C1473" s="53" t="s">
        <v>150</v>
      </c>
      <c r="D1473" s="140">
        <f t="shared" si="326"/>
        <v>0</v>
      </c>
      <c r="E1473" s="140"/>
      <c r="F1473" s="140"/>
      <c r="G1473" s="50" t="e">
        <f t="shared" si="318"/>
        <v>#DIV/0!</v>
      </c>
      <c r="H1473" s="140"/>
      <c r="I1473" s="140">
        <f t="shared" si="323"/>
        <v>0</v>
      </c>
      <c r="J1473" s="140">
        <f t="shared" si="324"/>
        <v>0</v>
      </c>
      <c r="K1473" s="50"/>
      <c r="L1473" s="140"/>
      <c r="M1473" s="140"/>
      <c r="N1473" s="140"/>
      <c r="O1473" s="50" t="e">
        <f t="shared" si="321"/>
        <v>#DIV/0!</v>
      </c>
      <c r="P1473" s="34">
        <f t="shared" si="319"/>
        <v>0</v>
      </c>
      <c r="R1473" s="5"/>
    </row>
    <row r="1474" spans="1:18" s="2" customFormat="1" ht="15" hidden="1" customHeight="1" x14ac:dyDescent="0.2">
      <c r="A1474" s="42"/>
      <c r="B1474" s="32">
        <v>85121</v>
      </c>
      <c r="C1474" s="41" t="s">
        <v>116</v>
      </c>
      <c r="D1474" s="135">
        <f t="shared" si="326"/>
        <v>0</v>
      </c>
      <c r="E1474" s="135">
        <f>SUM(E1475,E1484)</f>
        <v>0</v>
      </c>
      <c r="F1474" s="135">
        <f>SUM(F1475,F1484)</f>
        <v>0</v>
      </c>
      <c r="G1474" s="23" t="e">
        <f t="shared" si="318"/>
        <v>#DIV/0!</v>
      </c>
      <c r="H1474" s="135">
        <f>SUM(H1475,H1484)</f>
        <v>0</v>
      </c>
      <c r="I1474" s="135">
        <f t="shared" si="323"/>
        <v>0</v>
      </c>
      <c r="J1474" s="135">
        <f t="shared" si="324"/>
        <v>0</v>
      </c>
      <c r="K1474" s="23" t="e">
        <f>J1474/I1474*100</f>
        <v>#DIV/0!</v>
      </c>
      <c r="L1474" s="135">
        <f>SUM(L1475,L1484)</f>
        <v>0</v>
      </c>
      <c r="M1474" s="135">
        <f>SUM(M1475,M1484)</f>
        <v>0</v>
      </c>
      <c r="N1474" s="135">
        <f>SUM(N1475,N1484)</f>
        <v>0</v>
      </c>
      <c r="O1474" s="23"/>
      <c r="P1474" s="59">
        <f t="shared" si="319"/>
        <v>0</v>
      </c>
      <c r="R1474" s="5"/>
    </row>
    <row r="1475" spans="1:18" s="2" customFormat="1" ht="13.5" hidden="1" customHeight="1" x14ac:dyDescent="0.2">
      <c r="A1475" s="42"/>
      <c r="B1475" s="45"/>
      <c r="C1475" s="41" t="s">
        <v>110</v>
      </c>
      <c r="D1475" s="135">
        <f t="shared" si="326"/>
        <v>0</v>
      </c>
      <c r="E1475" s="135">
        <f>SUM(E1477,E1481,E1482,E1483)</f>
        <v>0</v>
      </c>
      <c r="F1475" s="135">
        <f>SUM(F1477,F1481,F1482,F1483)</f>
        <v>0</v>
      </c>
      <c r="G1475" s="23" t="e">
        <f t="shared" ref="G1475:G1537" si="327">F1475/E1475*100</f>
        <v>#DIV/0!</v>
      </c>
      <c r="H1475" s="135">
        <f>SUM(H1477,H1481,H1482,H1483)</f>
        <v>0</v>
      </c>
      <c r="I1475" s="135">
        <f t="shared" si="323"/>
        <v>0</v>
      </c>
      <c r="J1475" s="135">
        <f t="shared" si="324"/>
        <v>0</v>
      </c>
      <c r="K1475" s="23" t="e">
        <f>J1475/I1475*100</f>
        <v>#DIV/0!</v>
      </c>
      <c r="L1475" s="135"/>
      <c r="M1475" s="135"/>
      <c r="N1475" s="135"/>
      <c r="O1475" s="23"/>
      <c r="P1475" s="19">
        <f t="shared" si="319"/>
        <v>0</v>
      </c>
      <c r="R1475" s="5"/>
    </row>
    <row r="1476" spans="1:18" s="2" customFormat="1" hidden="1" x14ac:dyDescent="0.2">
      <c r="A1476" s="42"/>
      <c r="B1476" s="45"/>
      <c r="C1476" s="27" t="s">
        <v>22</v>
      </c>
      <c r="D1476" s="135">
        <f t="shared" si="326"/>
        <v>0</v>
      </c>
      <c r="E1476" s="135"/>
      <c r="F1476" s="135"/>
      <c r="G1476" s="23"/>
      <c r="H1476" s="135"/>
      <c r="I1476" s="135">
        <f t="shared" si="323"/>
        <v>0</v>
      </c>
      <c r="J1476" s="135">
        <f t="shared" si="324"/>
        <v>0</v>
      </c>
      <c r="K1476" s="23"/>
      <c r="L1476" s="135"/>
      <c r="M1476" s="135"/>
      <c r="N1476" s="135"/>
      <c r="O1476" s="23"/>
      <c r="P1476" s="19">
        <f t="shared" si="319"/>
        <v>0</v>
      </c>
      <c r="R1476" s="5"/>
    </row>
    <row r="1477" spans="1:18" s="2" customFormat="1" ht="15" hidden="1" customHeight="1" x14ac:dyDescent="0.2">
      <c r="A1477" s="42"/>
      <c r="B1477" s="45"/>
      <c r="C1477" s="22" t="s">
        <v>14</v>
      </c>
      <c r="D1477" s="135">
        <f t="shared" si="326"/>
        <v>0</v>
      </c>
      <c r="E1477" s="135">
        <f>SUM(E1480)</f>
        <v>0</v>
      </c>
      <c r="F1477" s="135">
        <f>SUM(F1480)</f>
        <v>0</v>
      </c>
      <c r="G1477" s="23" t="e">
        <f t="shared" si="327"/>
        <v>#DIV/0!</v>
      </c>
      <c r="H1477" s="135">
        <f>SUM(H1479:H1480)</f>
        <v>0</v>
      </c>
      <c r="I1477" s="135">
        <f t="shared" si="323"/>
        <v>0</v>
      </c>
      <c r="J1477" s="135">
        <f t="shared" si="324"/>
        <v>0</v>
      </c>
      <c r="K1477" s="23" t="e">
        <f>J1477/I1477*100</f>
        <v>#DIV/0!</v>
      </c>
      <c r="L1477" s="135"/>
      <c r="M1477" s="135"/>
      <c r="N1477" s="135"/>
      <c r="O1477" s="23"/>
      <c r="P1477" s="19">
        <f t="shared" si="319"/>
        <v>0</v>
      </c>
      <c r="R1477" s="5"/>
    </row>
    <row r="1478" spans="1:18" s="2" customFormat="1" ht="12.75" hidden="1" customHeight="1" x14ac:dyDescent="0.2">
      <c r="A1478" s="42"/>
      <c r="B1478" s="45"/>
      <c r="C1478" s="27" t="s">
        <v>15</v>
      </c>
      <c r="D1478" s="135">
        <f t="shared" si="326"/>
        <v>0</v>
      </c>
      <c r="E1478" s="135"/>
      <c r="F1478" s="135"/>
      <c r="G1478" s="23"/>
      <c r="H1478" s="135"/>
      <c r="I1478" s="135">
        <f t="shared" si="323"/>
        <v>0</v>
      </c>
      <c r="J1478" s="135">
        <f t="shared" si="324"/>
        <v>0</v>
      </c>
      <c r="K1478" s="23"/>
      <c r="L1478" s="135"/>
      <c r="M1478" s="135"/>
      <c r="N1478" s="135"/>
      <c r="O1478" s="23"/>
      <c r="P1478" s="19">
        <f t="shared" si="319"/>
        <v>0</v>
      </c>
      <c r="R1478" s="5"/>
    </row>
    <row r="1479" spans="1:18" s="2" customFormat="1" ht="15" hidden="1" customHeight="1" x14ac:dyDescent="0.2">
      <c r="A1479" s="42"/>
      <c r="B1479" s="45"/>
      <c r="C1479" s="27" t="s">
        <v>19</v>
      </c>
      <c r="D1479" s="135">
        <f t="shared" si="326"/>
        <v>0</v>
      </c>
      <c r="E1479" s="135"/>
      <c r="F1479" s="135"/>
      <c r="G1479" s="23" t="e">
        <f t="shared" si="327"/>
        <v>#DIV/0!</v>
      </c>
      <c r="H1479" s="135"/>
      <c r="I1479" s="135">
        <f t="shared" si="323"/>
        <v>0</v>
      </c>
      <c r="J1479" s="135">
        <f t="shared" si="324"/>
        <v>0</v>
      </c>
      <c r="K1479" s="23" t="e">
        <f>J1479/I1479*100</f>
        <v>#DIV/0!</v>
      </c>
      <c r="L1479" s="135"/>
      <c r="M1479" s="135"/>
      <c r="N1479" s="135"/>
      <c r="O1479" s="23"/>
      <c r="P1479" s="19">
        <f t="shared" si="319"/>
        <v>0</v>
      </c>
      <c r="R1479" s="5"/>
    </row>
    <row r="1480" spans="1:18" s="2" customFormat="1" ht="15" hidden="1" customHeight="1" x14ac:dyDescent="0.2">
      <c r="A1480" s="42"/>
      <c r="B1480" s="112"/>
      <c r="C1480" s="122" t="s">
        <v>18</v>
      </c>
      <c r="D1480" s="140">
        <f t="shared" si="326"/>
        <v>0</v>
      </c>
      <c r="E1480" s="140"/>
      <c r="F1480" s="140"/>
      <c r="G1480" s="50" t="e">
        <f t="shared" si="327"/>
        <v>#DIV/0!</v>
      </c>
      <c r="H1480" s="140"/>
      <c r="I1480" s="140">
        <f t="shared" si="323"/>
        <v>0</v>
      </c>
      <c r="J1480" s="140">
        <f t="shared" si="324"/>
        <v>0</v>
      </c>
      <c r="K1480" s="50" t="e">
        <f>J1480/I1480*100</f>
        <v>#DIV/0!</v>
      </c>
      <c r="L1480" s="140"/>
      <c r="M1480" s="140"/>
      <c r="N1480" s="140"/>
      <c r="O1480" s="50"/>
      <c r="P1480" s="19">
        <f t="shared" ref="P1480:P1543" si="328">E1480-D1480</f>
        <v>0</v>
      </c>
      <c r="R1480" s="5"/>
    </row>
    <row r="1481" spans="1:18" s="2" customFormat="1" ht="15" hidden="1" customHeight="1" x14ac:dyDescent="0.2">
      <c r="A1481" s="42"/>
      <c r="B1481" s="45"/>
      <c r="C1481" s="22" t="s">
        <v>16</v>
      </c>
      <c r="D1481" s="135">
        <f t="shared" si="326"/>
        <v>0</v>
      </c>
      <c r="E1481" s="135"/>
      <c r="F1481" s="135"/>
      <c r="G1481" s="23" t="e">
        <f t="shared" si="327"/>
        <v>#DIV/0!</v>
      </c>
      <c r="H1481" s="135"/>
      <c r="I1481" s="135">
        <f t="shared" si="323"/>
        <v>0</v>
      </c>
      <c r="J1481" s="135">
        <f t="shared" si="324"/>
        <v>0</v>
      </c>
      <c r="K1481" s="23" t="e">
        <f>J1481/I1481*100</f>
        <v>#DIV/0!</v>
      </c>
      <c r="L1481" s="135"/>
      <c r="M1481" s="135"/>
      <c r="N1481" s="135"/>
      <c r="O1481" s="23"/>
      <c r="P1481" s="19">
        <f t="shared" si="328"/>
        <v>0</v>
      </c>
      <c r="R1481" s="5"/>
    </row>
    <row r="1482" spans="1:18" s="2" customFormat="1" ht="17.25" hidden="1" customHeight="1" x14ac:dyDescent="0.2">
      <c r="A1482" s="43"/>
      <c r="B1482" s="46"/>
      <c r="C1482" s="37" t="s">
        <v>17</v>
      </c>
      <c r="D1482" s="136">
        <f t="shared" si="326"/>
        <v>0</v>
      </c>
      <c r="E1482" s="136"/>
      <c r="F1482" s="136"/>
      <c r="G1482" s="38"/>
      <c r="H1482" s="136"/>
      <c r="I1482" s="136">
        <f t="shared" si="323"/>
        <v>0</v>
      </c>
      <c r="J1482" s="136">
        <f t="shared" si="324"/>
        <v>0</v>
      </c>
      <c r="K1482" s="38"/>
      <c r="L1482" s="136"/>
      <c r="M1482" s="136"/>
      <c r="N1482" s="136"/>
      <c r="O1482" s="38"/>
      <c r="P1482" s="29">
        <f t="shared" si="328"/>
        <v>0</v>
      </c>
      <c r="R1482" s="5"/>
    </row>
    <row r="1483" spans="1:18" s="2" customFormat="1" ht="39" hidden="1" customHeight="1" x14ac:dyDescent="0.2">
      <c r="A1483" s="42"/>
      <c r="B1483" s="45"/>
      <c r="C1483" s="24" t="s">
        <v>149</v>
      </c>
      <c r="D1483" s="135">
        <f t="shared" si="326"/>
        <v>0</v>
      </c>
      <c r="E1483" s="135"/>
      <c r="F1483" s="135"/>
      <c r="G1483" s="23" t="e">
        <f t="shared" si="327"/>
        <v>#DIV/0!</v>
      </c>
      <c r="H1483" s="135"/>
      <c r="I1483" s="135">
        <f t="shared" si="323"/>
        <v>0</v>
      </c>
      <c r="J1483" s="135">
        <f t="shared" si="324"/>
        <v>0</v>
      </c>
      <c r="K1483" s="23" t="e">
        <f t="shared" ref="K1483:K1488" si="329">J1483/I1483*100</f>
        <v>#DIV/0!</v>
      </c>
      <c r="L1483" s="135"/>
      <c r="M1483" s="135"/>
      <c r="N1483" s="135"/>
      <c r="O1483" s="23" t="e">
        <f t="shared" si="321"/>
        <v>#DIV/0!</v>
      </c>
      <c r="P1483" s="19">
        <f t="shared" si="328"/>
        <v>0</v>
      </c>
      <c r="R1483" s="5"/>
    </row>
    <row r="1484" spans="1:18" s="2" customFormat="1" ht="15" hidden="1" customHeight="1" x14ac:dyDescent="0.2">
      <c r="A1484" s="42"/>
      <c r="B1484" s="45"/>
      <c r="C1484" s="25" t="s">
        <v>111</v>
      </c>
      <c r="D1484" s="135">
        <f t="shared" si="326"/>
        <v>0</v>
      </c>
      <c r="E1484" s="135">
        <f>SUM(E1486)</f>
        <v>0</v>
      </c>
      <c r="F1484" s="135">
        <f>SUM(F1486)</f>
        <v>0</v>
      </c>
      <c r="G1484" s="23" t="e">
        <f t="shared" si="327"/>
        <v>#DIV/0!</v>
      </c>
      <c r="H1484" s="135">
        <f>SUM(H1486)</f>
        <v>0</v>
      </c>
      <c r="I1484" s="135">
        <f t="shared" si="323"/>
        <v>0</v>
      </c>
      <c r="J1484" s="135">
        <f t="shared" si="324"/>
        <v>0</v>
      </c>
      <c r="K1484" s="23" t="e">
        <f t="shared" si="329"/>
        <v>#DIV/0!</v>
      </c>
      <c r="L1484" s="135">
        <f>SUM(L1486)</f>
        <v>0</v>
      </c>
      <c r="M1484" s="135">
        <f>SUM(M1486)</f>
        <v>0</v>
      </c>
      <c r="N1484" s="135">
        <f>SUM(N1486)</f>
        <v>0</v>
      </c>
      <c r="O1484" s="23" t="e">
        <f t="shared" si="321"/>
        <v>#DIV/0!</v>
      </c>
      <c r="P1484" s="19">
        <f t="shared" si="328"/>
        <v>0</v>
      </c>
      <c r="R1484" s="5"/>
    </row>
    <row r="1485" spans="1:18" s="2" customFormat="1" ht="11.25" hidden="1" customHeight="1" x14ac:dyDescent="0.2">
      <c r="A1485" s="42"/>
      <c r="B1485" s="45"/>
      <c r="C1485" s="26" t="s">
        <v>22</v>
      </c>
      <c r="D1485" s="135">
        <f t="shared" si="326"/>
        <v>0</v>
      </c>
      <c r="E1485" s="135"/>
      <c r="F1485" s="135"/>
      <c r="G1485" s="23" t="e">
        <f t="shared" si="327"/>
        <v>#DIV/0!</v>
      </c>
      <c r="H1485" s="135"/>
      <c r="I1485" s="135">
        <f t="shared" si="323"/>
        <v>0</v>
      </c>
      <c r="J1485" s="135">
        <f t="shared" si="324"/>
        <v>0</v>
      </c>
      <c r="K1485" s="23" t="e">
        <f t="shared" si="329"/>
        <v>#DIV/0!</v>
      </c>
      <c r="L1485" s="135"/>
      <c r="M1485" s="135"/>
      <c r="N1485" s="135"/>
      <c r="O1485" s="23" t="e">
        <f t="shared" si="321"/>
        <v>#DIV/0!</v>
      </c>
      <c r="P1485" s="19">
        <f t="shared" si="328"/>
        <v>0</v>
      </c>
      <c r="R1485" s="5"/>
    </row>
    <row r="1486" spans="1:18" s="2" customFormat="1" ht="15" hidden="1" customHeight="1" x14ac:dyDescent="0.2">
      <c r="A1486" s="42"/>
      <c r="B1486" s="45"/>
      <c r="C1486" s="22" t="s">
        <v>7</v>
      </c>
      <c r="D1486" s="135">
        <f t="shared" si="326"/>
        <v>0</v>
      </c>
      <c r="E1486" s="135"/>
      <c r="F1486" s="135"/>
      <c r="G1486" s="23" t="e">
        <f t="shared" si="327"/>
        <v>#DIV/0!</v>
      </c>
      <c r="H1486" s="135"/>
      <c r="I1486" s="135">
        <f t="shared" si="323"/>
        <v>0</v>
      </c>
      <c r="J1486" s="135">
        <f t="shared" si="324"/>
        <v>0</v>
      </c>
      <c r="K1486" s="23" t="e">
        <f t="shared" si="329"/>
        <v>#DIV/0!</v>
      </c>
      <c r="L1486" s="135"/>
      <c r="M1486" s="135"/>
      <c r="N1486" s="135"/>
      <c r="O1486" s="23" t="e">
        <f t="shared" si="321"/>
        <v>#DIV/0!</v>
      </c>
      <c r="P1486" s="19">
        <f t="shared" si="328"/>
        <v>0</v>
      </c>
      <c r="R1486" s="5"/>
    </row>
    <row r="1487" spans="1:18" s="2" customFormat="1" ht="12.75" hidden="1" customHeight="1" x14ac:dyDescent="0.2">
      <c r="A1487" s="42"/>
      <c r="B1487" s="45"/>
      <c r="C1487" s="27" t="s">
        <v>15</v>
      </c>
      <c r="D1487" s="135">
        <f t="shared" si="326"/>
        <v>0</v>
      </c>
      <c r="E1487" s="135"/>
      <c r="F1487" s="135"/>
      <c r="G1487" s="23" t="e">
        <f t="shared" si="327"/>
        <v>#DIV/0!</v>
      </c>
      <c r="H1487" s="135"/>
      <c r="I1487" s="135">
        <f t="shared" si="323"/>
        <v>0</v>
      </c>
      <c r="J1487" s="135">
        <f t="shared" si="324"/>
        <v>0</v>
      </c>
      <c r="K1487" s="23" t="e">
        <f t="shared" si="329"/>
        <v>#DIV/0!</v>
      </c>
      <c r="L1487" s="135"/>
      <c r="M1487" s="135"/>
      <c r="N1487" s="135"/>
      <c r="O1487" s="23" t="e">
        <f t="shared" si="321"/>
        <v>#DIV/0!</v>
      </c>
      <c r="P1487" s="19">
        <f t="shared" si="328"/>
        <v>0</v>
      </c>
      <c r="R1487" s="5"/>
    </row>
    <row r="1488" spans="1:18" s="2" customFormat="1" ht="6.75" hidden="1" customHeight="1" x14ac:dyDescent="0.2">
      <c r="A1488" s="42"/>
      <c r="B1488" s="45"/>
      <c r="C1488" s="121" t="s">
        <v>150</v>
      </c>
      <c r="D1488" s="135">
        <f t="shared" si="326"/>
        <v>0</v>
      </c>
      <c r="E1488" s="135"/>
      <c r="F1488" s="135"/>
      <c r="G1488" s="23" t="e">
        <f t="shared" si="327"/>
        <v>#DIV/0!</v>
      </c>
      <c r="H1488" s="135"/>
      <c r="I1488" s="135">
        <f t="shared" si="323"/>
        <v>0</v>
      </c>
      <c r="J1488" s="135">
        <f t="shared" si="324"/>
        <v>0</v>
      </c>
      <c r="K1488" s="23" t="e">
        <f t="shared" si="329"/>
        <v>#DIV/0!</v>
      </c>
      <c r="L1488" s="135"/>
      <c r="M1488" s="135"/>
      <c r="N1488" s="135"/>
      <c r="O1488" s="23" t="e">
        <f t="shared" si="321"/>
        <v>#DIV/0!</v>
      </c>
      <c r="P1488" s="34">
        <f t="shared" si="328"/>
        <v>0</v>
      </c>
      <c r="R1488" s="5"/>
    </row>
    <row r="1489" spans="1:18" s="2" customFormat="1" ht="14.25" hidden="1" customHeight="1" x14ac:dyDescent="0.2">
      <c r="A1489" s="42"/>
      <c r="B1489" s="32">
        <v>85141</v>
      </c>
      <c r="C1489" s="111" t="s">
        <v>147</v>
      </c>
      <c r="D1489" s="135">
        <f t="shared" si="326"/>
        <v>0</v>
      </c>
      <c r="E1489" s="135"/>
      <c r="F1489" s="135"/>
      <c r="G1489" s="23"/>
      <c r="H1489" s="135">
        <f>SUM(H1490,H1499)</f>
        <v>0</v>
      </c>
      <c r="I1489" s="135">
        <f t="shared" si="323"/>
        <v>0</v>
      </c>
      <c r="J1489" s="135">
        <f t="shared" si="324"/>
        <v>0</v>
      </c>
      <c r="K1489" s="23"/>
      <c r="L1489" s="135"/>
      <c r="M1489" s="135"/>
      <c r="N1489" s="135"/>
      <c r="O1489" s="23"/>
      <c r="P1489" s="59">
        <f t="shared" si="328"/>
        <v>0</v>
      </c>
      <c r="R1489" s="5"/>
    </row>
    <row r="1490" spans="1:18" s="2" customFormat="1" ht="12" hidden="1" customHeight="1" x14ac:dyDescent="0.2">
      <c r="A1490" s="42"/>
      <c r="B1490" s="45"/>
      <c r="C1490" s="41" t="s">
        <v>110</v>
      </c>
      <c r="D1490" s="135">
        <f t="shared" si="326"/>
        <v>0</v>
      </c>
      <c r="E1490" s="135"/>
      <c r="F1490" s="135"/>
      <c r="G1490" s="23"/>
      <c r="H1490" s="135">
        <f>SUM(H1492,H1496,H1497,H1498)</f>
        <v>0</v>
      </c>
      <c r="I1490" s="135">
        <f t="shared" si="323"/>
        <v>0</v>
      </c>
      <c r="J1490" s="135">
        <f t="shared" si="324"/>
        <v>0</v>
      </c>
      <c r="K1490" s="23"/>
      <c r="L1490" s="135"/>
      <c r="M1490" s="135"/>
      <c r="N1490" s="135"/>
      <c r="O1490" s="23"/>
      <c r="P1490" s="19">
        <f t="shared" si="328"/>
        <v>0</v>
      </c>
      <c r="R1490" s="5"/>
    </row>
    <row r="1491" spans="1:18" s="2" customFormat="1" hidden="1" x14ac:dyDescent="0.2">
      <c r="A1491" s="42"/>
      <c r="B1491" s="45"/>
      <c r="C1491" s="27" t="s">
        <v>22</v>
      </c>
      <c r="D1491" s="135"/>
      <c r="E1491" s="135"/>
      <c r="F1491" s="135"/>
      <c r="G1491" s="23"/>
      <c r="H1491" s="135"/>
      <c r="I1491" s="135">
        <f t="shared" si="323"/>
        <v>0</v>
      </c>
      <c r="J1491" s="135">
        <f t="shared" si="324"/>
        <v>0</v>
      </c>
      <c r="K1491" s="23"/>
      <c r="L1491" s="135"/>
      <c r="M1491" s="135"/>
      <c r="N1491" s="135"/>
      <c r="O1491" s="23"/>
      <c r="P1491" s="19">
        <f t="shared" si="328"/>
        <v>0</v>
      </c>
      <c r="R1491" s="5"/>
    </row>
    <row r="1492" spans="1:18" s="2" customFormat="1" ht="15" hidden="1" customHeight="1" x14ac:dyDescent="0.2">
      <c r="A1492" s="42"/>
      <c r="B1492" s="45"/>
      <c r="C1492" s="22" t="s">
        <v>14</v>
      </c>
      <c r="D1492" s="135">
        <f t="shared" si="326"/>
        <v>0</v>
      </c>
      <c r="E1492" s="135"/>
      <c r="F1492" s="135"/>
      <c r="G1492" s="23"/>
      <c r="H1492" s="135">
        <f>SUM(H1494:H1495)</f>
        <v>0</v>
      </c>
      <c r="I1492" s="135">
        <f t="shared" si="323"/>
        <v>0</v>
      </c>
      <c r="J1492" s="135">
        <f t="shared" si="324"/>
        <v>0</v>
      </c>
      <c r="K1492" s="23"/>
      <c r="L1492" s="135"/>
      <c r="M1492" s="135"/>
      <c r="N1492" s="135"/>
      <c r="O1492" s="23"/>
      <c r="P1492" s="19">
        <f t="shared" si="328"/>
        <v>0</v>
      </c>
      <c r="R1492" s="5"/>
    </row>
    <row r="1493" spans="1:18" s="2" customFormat="1" hidden="1" x14ac:dyDescent="0.2">
      <c r="A1493" s="42"/>
      <c r="B1493" s="45"/>
      <c r="C1493" s="27" t="s">
        <v>15</v>
      </c>
      <c r="D1493" s="135"/>
      <c r="E1493" s="135"/>
      <c r="F1493" s="135"/>
      <c r="G1493" s="23"/>
      <c r="H1493" s="135"/>
      <c r="I1493" s="135">
        <f t="shared" si="323"/>
        <v>0</v>
      </c>
      <c r="J1493" s="135">
        <f t="shared" si="323"/>
        <v>0</v>
      </c>
      <c r="K1493" s="23"/>
      <c r="L1493" s="135"/>
      <c r="M1493" s="135"/>
      <c r="N1493" s="135"/>
      <c r="O1493" s="23"/>
      <c r="P1493" s="19">
        <f t="shared" si="328"/>
        <v>0</v>
      </c>
      <c r="R1493" s="5"/>
    </row>
    <row r="1494" spans="1:18" s="2" customFormat="1" ht="15" hidden="1" customHeight="1" x14ac:dyDescent="0.2">
      <c r="A1494" s="42"/>
      <c r="B1494" s="45"/>
      <c r="C1494" s="27" t="s">
        <v>19</v>
      </c>
      <c r="D1494" s="135"/>
      <c r="E1494" s="135"/>
      <c r="F1494" s="135"/>
      <c r="G1494" s="23"/>
      <c r="H1494" s="135"/>
      <c r="I1494" s="135">
        <f t="shared" si="323"/>
        <v>0</v>
      </c>
      <c r="J1494" s="135">
        <f t="shared" si="323"/>
        <v>0</v>
      </c>
      <c r="K1494" s="23"/>
      <c r="L1494" s="135"/>
      <c r="M1494" s="135"/>
      <c r="N1494" s="135"/>
      <c r="O1494" s="23"/>
      <c r="P1494" s="19">
        <f t="shared" si="328"/>
        <v>0</v>
      </c>
      <c r="R1494" s="5"/>
    </row>
    <row r="1495" spans="1:18" s="2" customFormat="1" ht="13.5" hidden="1" customHeight="1" x14ac:dyDescent="0.2">
      <c r="A1495" s="42"/>
      <c r="B1495" s="45"/>
      <c r="C1495" s="27" t="s">
        <v>18</v>
      </c>
      <c r="D1495" s="135">
        <f t="shared" si="326"/>
        <v>0</v>
      </c>
      <c r="E1495" s="135"/>
      <c r="F1495" s="135"/>
      <c r="G1495" s="23"/>
      <c r="H1495" s="135"/>
      <c r="I1495" s="135">
        <f t="shared" si="323"/>
        <v>0</v>
      </c>
      <c r="J1495" s="135">
        <f t="shared" si="323"/>
        <v>0</v>
      </c>
      <c r="K1495" s="23"/>
      <c r="L1495" s="135"/>
      <c r="M1495" s="135"/>
      <c r="N1495" s="135"/>
      <c r="O1495" s="23"/>
      <c r="P1495" s="19">
        <f t="shared" si="328"/>
        <v>0</v>
      </c>
      <c r="R1495" s="5"/>
    </row>
    <row r="1496" spans="1:18" s="2" customFormat="1" ht="12" hidden="1" customHeight="1" x14ac:dyDescent="0.2">
      <c r="A1496" s="42"/>
      <c r="B1496" s="112"/>
      <c r="C1496" s="49" t="s">
        <v>16</v>
      </c>
      <c r="D1496" s="140">
        <f t="shared" si="326"/>
        <v>0</v>
      </c>
      <c r="E1496" s="140"/>
      <c r="F1496" s="140"/>
      <c r="G1496" s="50"/>
      <c r="H1496" s="140"/>
      <c r="I1496" s="140">
        <f t="shared" si="323"/>
        <v>0</v>
      </c>
      <c r="J1496" s="140">
        <f t="shared" si="323"/>
        <v>0</v>
      </c>
      <c r="K1496" s="50"/>
      <c r="L1496" s="140"/>
      <c r="M1496" s="140"/>
      <c r="N1496" s="140"/>
      <c r="O1496" s="50"/>
      <c r="P1496" s="19">
        <f t="shared" si="328"/>
        <v>0</v>
      </c>
      <c r="R1496" s="5"/>
    </row>
    <row r="1497" spans="1:18" s="2" customFormat="1" ht="15" hidden="1" customHeight="1" x14ac:dyDescent="0.2">
      <c r="A1497" s="42"/>
      <c r="B1497" s="45"/>
      <c r="C1497" s="22" t="s">
        <v>17</v>
      </c>
      <c r="D1497" s="135">
        <f t="shared" si="326"/>
        <v>0</v>
      </c>
      <c r="E1497" s="135"/>
      <c r="F1497" s="135"/>
      <c r="G1497" s="23" t="e">
        <f t="shared" si="327"/>
        <v>#DIV/0!</v>
      </c>
      <c r="H1497" s="135"/>
      <c r="I1497" s="135">
        <f t="shared" si="323"/>
        <v>0</v>
      </c>
      <c r="J1497" s="135">
        <f t="shared" si="323"/>
        <v>0</v>
      </c>
      <c r="K1497" s="23"/>
      <c r="L1497" s="135"/>
      <c r="M1497" s="135"/>
      <c r="N1497" s="135"/>
      <c r="O1497" s="23" t="e">
        <f t="shared" ref="O1497:O1499" si="330">N1497/M1497*100</f>
        <v>#DIV/0!</v>
      </c>
      <c r="P1497" s="19">
        <f t="shared" si="328"/>
        <v>0</v>
      </c>
      <c r="R1497" s="5"/>
    </row>
    <row r="1498" spans="1:18" s="2" customFormat="1" ht="38.25" hidden="1" x14ac:dyDescent="0.2">
      <c r="A1498" s="42"/>
      <c r="B1498" s="45"/>
      <c r="C1498" s="24" t="s">
        <v>149</v>
      </c>
      <c r="D1498" s="135">
        <f t="shared" si="326"/>
        <v>0</v>
      </c>
      <c r="E1498" s="135"/>
      <c r="F1498" s="135"/>
      <c r="G1498" s="23" t="e">
        <f t="shared" si="327"/>
        <v>#DIV/0!</v>
      </c>
      <c r="H1498" s="135"/>
      <c r="I1498" s="135">
        <f t="shared" ref="I1498:J1561" si="331">E1498-M1498</f>
        <v>0</v>
      </c>
      <c r="J1498" s="135">
        <f t="shared" si="331"/>
        <v>0</v>
      </c>
      <c r="K1498" s="23"/>
      <c r="L1498" s="135"/>
      <c r="M1498" s="135"/>
      <c r="N1498" s="135"/>
      <c r="O1498" s="23" t="e">
        <f t="shared" si="330"/>
        <v>#DIV/0!</v>
      </c>
      <c r="P1498" s="19">
        <f t="shared" si="328"/>
        <v>0</v>
      </c>
      <c r="R1498" s="5"/>
    </row>
    <row r="1499" spans="1:18" s="2" customFormat="1" ht="16.5" hidden="1" customHeight="1" x14ac:dyDescent="0.2">
      <c r="A1499" s="42"/>
      <c r="B1499" s="45"/>
      <c r="C1499" s="25" t="s">
        <v>111</v>
      </c>
      <c r="D1499" s="135">
        <f t="shared" si="326"/>
        <v>0</v>
      </c>
      <c r="E1499" s="135">
        <f>SUM(E1501)</f>
        <v>0</v>
      </c>
      <c r="F1499" s="135">
        <f>SUM(F1501)</f>
        <v>0</v>
      </c>
      <c r="G1499" s="23" t="e">
        <f t="shared" si="327"/>
        <v>#DIV/0!</v>
      </c>
      <c r="H1499" s="135"/>
      <c r="I1499" s="135">
        <f t="shared" si="331"/>
        <v>0</v>
      </c>
      <c r="J1499" s="135">
        <f t="shared" si="331"/>
        <v>0</v>
      </c>
      <c r="K1499" s="23"/>
      <c r="L1499" s="135">
        <f>SUM(L1501)</f>
        <v>0</v>
      </c>
      <c r="M1499" s="135">
        <f>SUM(M1501)</f>
        <v>0</v>
      </c>
      <c r="N1499" s="135">
        <f>SUM(N1501)</f>
        <v>0</v>
      </c>
      <c r="O1499" s="23" t="e">
        <f t="shared" si="330"/>
        <v>#DIV/0!</v>
      </c>
      <c r="P1499" s="19">
        <f t="shared" si="328"/>
        <v>0</v>
      </c>
      <c r="R1499" s="5"/>
    </row>
    <row r="1500" spans="1:18" s="2" customFormat="1" hidden="1" x14ac:dyDescent="0.2">
      <c r="A1500" s="42"/>
      <c r="B1500" s="45"/>
      <c r="C1500" s="26" t="s">
        <v>22</v>
      </c>
      <c r="D1500" s="135">
        <f t="shared" si="326"/>
        <v>0</v>
      </c>
      <c r="E1500" s="135"/>
      <c r="F1500" s="135"/>
      <c r="G1500" s="23"/>
      <c r="H1500" s="135"/>
      <c r="I1500" s="135">
        <f t="shared" si="331"/>
        <v>0</v>
      </c>
      <c r="J1500" s="135">
        <f t="shared" si="331"/>
        <v>0</v>
      </c>
      <c r="K1500" s="23"/>
      <c r="L1500" s="135"/>
      <c r="M1500" s="135"/>
      <c r="N1500" s="135"/>
      <c r="O1500" s="23"/>
      <c r="P1500" s="19">
        <f t="shared" si="328"/>
        <v>0</v>
      </c>
      <c r="R1500" s="5"/>
    </row>
    <row r="1501" spans="1:18" s="2" customFormat="1" hidden="1" x14ac:dyDescent="0.2">
      <c r="A1501" s="42"/>
      <c r="B1501" s="112"/>
      <c r="C1501" s="49" t="s">
        <v>7</v>
      </c>
      <c r="D1501" s="140">
        <f t="shared" si="326"/>
        <v>0</v>
      </c>
      <c r="E1501" s="140"/>
      <c r="F1501" s="140"/>
      <c r="G1501" s="50" t="e">
        <f t="shared" si="327"/>
        <v>#DIV/0!</v>
      </c>
      <c r="H1501" s="140"/>
      <c r="I1501" s="140">
        <f t="shared" si="331"/>
        <v>0</v>
      </c>
      <c r="J1501" s="140">
        <f t="shared" si="331"/>
        <v>0</v>
      </c>
      <c r="K1501" s="50"/>
      <c r="L1501" s="140"/>
      <c r="M1501" s="140"/>
      <c r="N1501" s="140"/>
      <c r="O1501" s="50" t="e">
        <f>N1501/M1501*100</f>
        <v>#DIV/0!</v>
      </c>
      <c r="P1501" s="19">
        <f t="shared" si="328"/>
        <v>0</v>
      </c>
      <c r="R1501" s="5"/>
    </row>
    <row r="1502" spans="1:18" s="2" customFormat="1" hidden="1" x14ac:dyDescent="0.2">
      <c r="A1502" s="42"/>
      <c r="B1502" s="45"/>
      <c r="C1502" s="27" t="s">
        <v>15</v>
      </c>
      <c r="D1502" s="135">
        <f t="shared" si="326"/>
        <v>0</v>
      </c>
      <c r="E1502" s="135"/>
      <c r="F1502" s="135"/>
      <c r="G1502" s="23"/>
      <c r="H1502" s="135"/>
      <c r="I1502" s="135">
        <f t="shared" si="331"/>
        <v>0</v>
      </c>
      <c r="J1502" s="135">
        <f t="shared" si="331"/>
        <v>0</v>
      </c>
      <c r="K1502" s="23"/>
      <c r="L1502" s="135"/>
      <c r="M1502" s="135"/>
      <c r="N1502" s="135"/>
      <c r="O1502" s="23"/>
      <c r="P1502" s="19">
        <f t="shared" si="328"/>
        <v>0</v>
      </c>
      <c r="R1502" s="5"/>
    </row>
    <row r="1503" spans="1:18" s="2" customFormat="1" ht="40.5" hidden="1" customHeight="1" x14ac:dyDescent="0.2">
      <c r="A1503" s="42"/>
      <c r="B1503" s="112"/>
      <c r="C1503" s="53" t="s">
        <v>150</v>
      </c>
      <c r="D1503" s="140">
        <f t="shared" si="326"/>
        <v>0</v>
      </c>
      <c r="E1503" s="140"/>
      <c r="F1503" s="140"/>
      <c r="G1503" s="50" t="e">
        <f t="shared" si="327"/>
        <v>#DIV/0!</v>
      </c>
      <c r="H1503" s="140"/>
      <c r="I1503" s="140">
        <f t="shared" si="331"/>
        <v>0</v>
      </c>
      <c r="J1503" s="140">
        <f t="shared" si="331"/>
        <v>0</v>
      </c>
      <c r="K1503" s="50"/>
      <c r="L1503" s="140"/>
      <c r="M1503" s="140"/>
      <c r="N1503" s="140"/>
      <c r="O1503" s="50" t="e">
        <f>N1503/M1503*100</f>
        <v>#DIV/0!</v>
      </c>
      <c r="P1503" s="34">
        <f t="shared" si="328"/>
        <v>0</v>
      </c>
      <c r="R1503" s="5"/>
    </row>
    <row r="1504" spans="1:18" s="2" customFormat="1" ht="19.5" customHeight="1" x14ac:dyDescent="0.2">
      <c r="A1504" s="42"/>
      <c r="B1504" s="32">
        <v>85149</v>
      </c>
      <c r="C1504" s="25" t="s">
        <v>88</v>
      </c>
      <c r="D1504" s="135">
        <f t="shared" si="326"/>
        <v>4684500</v>
      </c>
      <c r="E1504" s="135">
        <f>SUM(E1505,E1514)</f>
        <v>3079096</v>
      </c>
      <c r="F1504" s="135">
        <f>SUM(F1505,F1514)</f>
        <v>1877128.76</v>
      </c>
      <c r="G1504" s="23">
        <f t="shared" si="327"/>
        <v>60.963632182952395</v>
      </c>
      <c r="H1504" s="135">
        <f>SUM(H1505,H1514)</f>
        <v>4684500</v>
      </c>
      <c r="I1504" s="135">
        <f t="shared" si="331"/>
        <v>3049824</v>
      </c>
      <c r="J1504" s="135">
        <f t="shared" si="331"/>
        <v>1847862.27</v>
      </c>
      <c r="K1504" s="23">
        <f t="shared" ref="K1504:K1548" si="332">J1504/I1504*100</f>
        <v>60.589144488337688</v>
      </c>
      <c r="L1504" s="135"/>
      <c r="M1504" s="135">
        <f>SUM(M1505,M1514)</f>
        <v>29272</v>
      </c>
      <c r="N1504" s="135">
        <f>SUM(N1505,N1514)</f>
        <v>29266.49</v>
      </c>
      <c r="O1504" s="23">
        <f t="shared" ref="O1504:O1510" si="333">N1504/M1504*100</f>
        <v>99.981176550970218</v>
      </c>
      <c r="P1504" s="59">
        <f t="shared" si="328"/>
        <v>-1605404</v>
      </c>
      <c r="R1504" s="5"/>
    </row>
    <row r="1505" spans="1:18" s="2" customFormat="1" ht="12" customHeight="1" x14ac:dyDescent="0.2">
      <c r="A1505" s="42"/>
      <c r="B1505" s="32"/>
      <c r="C1505" s="41" t="s">
        <v>110</v>
      </c>
      <c r="D1505" s="135">
        <f t="shared" si="326"/>
        <v>4684500</v>
      </c>
      <c r="E1505" s="135">
        <f>SUM(E1507,E1511,E1512,E1513)</f>
        <v>3079096</v>
      </c>
      <c r="F1505" s="135">
        <f>SUM(F1507,F1511,F1512,F1513)</f>
        <v>1877128.76</v>
      </c>
      <c r="G1505" s="23">
        <f t="shared" si="327"/>
        <v>60.963632182952395</v>
      </c>
      <c r="H1505" s="135">
        <f>SUM(H1507,H1511,H1512,H1513)</f>
        <v>4684500</v>
      </c>
      <c r="I1505" s="135">
        <f t="shared" si="331"/>
        <v>3049824</v>
      </c>
      <c r="J1505" s="135">
        <f t="shared" si="331"/>
        <v>1847862.27</v>
      </c>
      <c r="K1505" s="23">
        <f t="shared" si="332"/>
        <v>60.589144488337688</v>
      </c>
      <c r="L1505" s="135"/>
      <c r="M1505" s="135">
        <f>SUM(M1507,M1511,M1512,M1513)</f>
        <v>29272</v>
      </c>
      <c r="N1505" s="135">
        <f>SUM(N1507,N1511,N1512,N1513)</f>
        <v>29266.49</v>
      </c>
      <c r="O1505" s="23">
        <f t="shared" si="333"/>
        <v>99.981176550970218</v>
      </c>
      <c r="P1505" s="19">
        <f t="shared" si="328"/>
        <v>-1605404</v>
      </c>
      <c r="R1505" s="5"/>
    </row>
    <row r="1506" spans="1:18" s="2" customFormat="1" x14ac:dyDescent="0.2">
      <c r="A1506" s="42"/>
      <c r="B1506" s="45"/>
      <c r="C1506" s="27" t="s">
        <v>22</v>
      </c>
      <c r="D1506" s="135"/>
      <c r="E1506" s="135"/>
      <c r="F1506" s="135"/>
      <c r="G1506" s="23"/>
      <c r="H1506" s="135"/>
      <c r="I1506" s="135"/>
      <c r="J1506" s="135"/>
      <c r="K1506" s="23"/>
      <c r="L1506" s="135"/>
      <c r="M1506" s="135"/>
      <c r="N1506" s="135"/>
      <c r="O1506" s="23"/>
      <c r="P1506" s="19">
        <f t="shared" si="328"/>
        <v>0</v>
      </c>
      <c r="R1506" s="5"/>
    </row>
    <row r="1507" spans="1:18" s="2" customFormat="1" ht="15" customHeight="1" x14ac:dyDescent="0.2">
      <c r="A1507" s="42"/>
      <c r="B1507" s="45"/>
      <c r="C1507" s="22" t="s">
        <v>14</v>
      </c>
      <c r="D1507" s="135">
        <f t="shared" si="326"/>
        <v>4684500</v>
      </c>
      <c r="E1507" s="135">
        <f>SUM(E1509:E1510)</f>
        <v>2794696</v>
      </c>
      <c r="F1507" s="135">
        <f>SUM(F1509:F1510)</f>
        <v>1592798.76</v>
      </c>
      <c r="G1507" s="23">
        <f t="shared" si="327"/>
        <v>56.993632223325896</v>
      </c>
      <c r="H1507" s="135">
        <f>SUM(H1509:H1510)</f>
        <v>4684500</v>
      </c>
      <c r="I1507" s="135">
        <f t="shared" si="331"/>
        <v>2765424</v>
      </c>
      <c r="J1507" s="135">
        <f t="shared" si="331"/>
        <v>1563532.27</v>
      </c>
      <c r="K1507" s="23">
        <f t="shared" si="332"/>
        <v>56.538609269320006</v>
      </c>
      <c r="L1507" s="135"/>
      <c r="M1507" s="135">
        <f>SUM(M1509:M1510)</f>
        <v>29272</v>
      </c>
      <c r="N1507" s="135">
        <f>SUM(N1509:N1510)</f>
        <v>29266.49</v>
      </c>
      <c r="O1507" s="23">
        <f t="shared" si="333"/>
        <v>99.981176550970218</v>
      </c>
      <c r="P1507" s="19">
        <f t="shared" si="328"/>
        <v>-1889804</v>
      </c>
      <c r="R1507" s="5"/>
    </row>
    <row r="1508" spans="1:18" s="2" customFormat="1" x14ac:dyDescent="0.2">
      <c r="A1508" s="42"/>
      <c r="B1508" s="45"/>
      <c r="C1508" s="27" t="s">
        <v>15</v>
      </c>
      <c r="D1508" s="135"/>
      <c r="E1508" s="135"/>
      <c r="F1508" s="135"/>
      <c r="G1508" s="23"/>
      <c r="H1508" s="135"/>
      <c r="I1508" s="135"/>
      <c r="J1508" s="135"/>
      <c r="K1508" s="23"/>
      <c r="L1508" s="135"/>
      <c r="M1508" s="135"/>
      <c r="N1508" s="135"/>
      <c r="O1508" s="23"/>
      <c r="P1508" s="19">
        <f t="shared" si="328"/>
        <v>0</v>
      </c>
      <c r="R1508" s="5"/>
    </row>
    <row r="1509" spans="1:18" s="2" customFormat="1" ht="14.25" customHeight="1" x14ac:dyDescent="0.2">
      <c r="A1509" s="42"/>
      <c r="B1509" s="45"/>
      <c r="C1509" s="27" t="s">
        <v>19</v>
      </c>
      <c r="D1509" s="135">
        <f t="shared" si="326"/>
        <v>35000</v>
      </c>
      <c r="E1509" s="135">
        <v>35000</v>
      </c>
      <c r="F1509" s="135">
        <v>6000</v>
      </c>
      <c r="G1509" s="23">
        <f t="shared" si="327"/>
        <v>17.142857142857142</v>
      </c>
      <c r="H1509" s="135">
        <v>35000</v>
      </c>
      <c r="I1509" s="135">
        <f t="shared" si="331"/>
        <v>35000</v>
      </c>
      <c r="J1509" s="135">
        <f t="shared" si="331"/>
        <v>6000</v>
      </c>
      <c r="K1509" s="23">
        <f t="shared" si="332"/>
        <v>17.142857142857142</v>
      </c>
      <c r="L1509" s="135"/>
      <c r="M1509" s="135"/>
      <c r="N1509" s="135"/>
      <c r="O1509" s="23"/>
      <c r="P1509" s="19">
        <f t="shared" si="328"/>
        <v>0</v>
      </c>
      <c r="R1509" s="5"/>
    </row>
    <row r="1510" spans="1:18" s="2" customFormat="1" ht="12" customHeight="1" x14ac:dyDescent="0.2">
      <c r="A1510" s="42"/>
      <c r="B1510" s="45"/>
      <c r="C1510" s="27" t="s">
        <v>18</v>
      </c>
      <c r="D1510" s="135">
        <f t="shared" si="326"/>
        <v>4649500</v>
      </c>
      <c r="E1510" s="135">
        <v>2759696</v>
      </c>
      <c r="F1510" s="135">
        <v>1586798.76</v>
      </c>
      <c r="G1510" s="23">
        <f t="shared" si="327"/>
        <v>57.499041923458236</v>
      </c>
      <c r="H1510" s="135">
        <v>4649500</v>
      </c>
      <c r="I1510" s="135">
        <f t="shared" si="331"/>
        <v>2730424</v>
      </c>
      <c r="J1510" s="135">
        <f t="shared" si="331"/>
        <v>1557532.27</v>
      </c>
      <c r="K1510" s="23">
        <f t="shared" si="332"/>
        <v>57.043604583024468</v>
      </c>
      <c r="L1510" s="135"/>
      <c r="M1510" s="135">
        <v>29272</v>
      </c>
      <c r="N1510" s="135">
        <v>29266.49</v>
      </c>
      <c r="O1510" s="23">
        <f t="shared" si="333"/>
        <v>99.981176550970218</v>
      </c>
      <c r="P1510" s="19">
        <f t="shared" si="328"/>
        <v>-1889804</v>
      </c>
      <c r="R1510" s="5"/>
    </row>
    <row r="1511" spans="1:18" s="2" customFormat="1" ht="12.75" hidden="1" customHeight="1" x14ac:dyDescent="0.2">
      <c r="A1511" s="42"/>
      <c r="B1511" s="45"/>
      <c r="C1511" s="128" t="s">
        <v>16</v>
      </c>
      <c r="D1511" s="135">
        <f t="shared" si="326"/>
        <v>0</v>
      </c>
      <c r="E1511" s="135"/>
      <c r="F1511" s="135"/>
      <c r="G1511" s="23"/>
      <c r="H1511" s="135"/>
      <c r="I1511" s="135">
        <f t="shared" si="331"/>
        <v>0</v>
      </c>
      <c r="J1511" s="135">
        <f t="shared" si="331"/>
        <v>0</v>
      </c>
      <c r="K1511" s="23"/>
      <c r="L1511" s="135"/>
      <c r="M1511" s="135"/>
      <c r="N1511" s="135"/>
      <c r="O1511" s="23"/>
      <c r="P1511" s="34">
        <f t="shared" si="328"/>
        <v>0</v>
      </c>
      <c r="R1511" s="5"/>
    </row>
    <row r="1512" spans="1:18" s="2" customFormat="1" ht="15" hidden="1" customHeight="1" x14ac:dyDescent="0.2">
      <c r="A1512" s="42"/>
      <c r="B1512" s="45"/>
      <c r="C1512" s="22" t="s">
        <v>17</v>
      </c>
      <c r="D1512" s="135">
        <f t="shared" si="326"/>
        <v>0</v>
      </c>
      <c r="E1512" s="135"/>
      <c r="F1512" s="135"/>
      <c r="G1512" s="23" t="e">
        <f t="shared" si="327"/>
        <v>#DIV/0!</v>
      </c>
      <c r="H1512" s="135"/>
      <c r="I1512" s="135">
        <f t="shared" si="331"/>
        <v>0</v>
      </c>
      <c r="J1512" s="135">
        <f t="shared" si="331"/>
        <v>0</v>
      </c>
      <c r="K1512" s="23" t="e">
        <f t="shared" si="332"/>
        <v>#DIV/0!</v>
      </c>
      <c r="L1512" s="135"/>
      <c r="M1512" s="135"/>
      <c r="N1512" s="135"/>
      <c r="O1512" s="23" t="e">
        <f t="shared" ref="O1512:O1518" si="334">N1512/M1512*100</f>
        <v>#DIV/0!</v>
      </c>
      <c r="P1512" s="19">
        <f t="shared" si="328"/>
        <v>0</v>
      </c>
      <c r="R1512" s="5"/>
    </row>
    <row r="1513" spans="1:18" s="2" customFormat="1" ht="38.25" customHeight="1" x14ac:dyDescent="0.2">
      <c r="A1513" s="42"/>
      <c r="B1513" s="45"/>
      <c r="C1513" s="24" t="s">
        <v>149</v>
      </c>
      <c r="D1513" s="140"/>
      <c r="E1513" s="140">
        <v>284400</v>
      </c>
      <c r="F1513" s="140">
        <v>284330</v>
      </c>
      <c r="G1513" s="50">
        <f t="shared" si="327"/>
        <v>99.975386779184248</v>
      </c>
      <c r="H1513" s="140"/>
      <c r="I1513" s="140">
        <f t="shared" si="331"/>
        <v>284400</v>
      </c>
      <c r="J1513" s="140">
        <f t="shared" si="331"/>
        <v>284330</v>
      </c>
      <c r="K1513" s="23">
        <f t="shared" si="332"/>
        <v>99.975386779184248</v>
      </c>
      <c r="L1513" s="135"/>
      <c r="M1513" s="135"/>
      <c r="N1513" s="135"/>
      <c r="O1513" s="23"/>
      <c r="P1513" s="19">
        <f t="shared" si="328"/>
        <v>284400</v>
      </c>
      <c r="R1513" s="5"/>
    </row>
    <row r="1514" spans="1:18" s="2" customFormat="1" ht="15" hidden="1" customHeight="1" x14ac:dyDescent="0.2">
      <c r="A1514" s="42"/>
      <c r="B1514" s="45"/>
      <c r="C1514" s="25" t="s">
        <v>111</v>
      </c>
      <c r="D1514" s="135">
        <f t="shared" si="326"/>
        <v>0</v>
      </c>
      <c r="E1514" s="135">
        <f>SUM(E1516)</f>
        <v>0</v>
      </c>
      <c r="F1514" s="135">
        <f>SUM(F1516)</f>
        <v>0</v>
      </c>
      <c r="G1514" s="23" t="e">
        <f t="shared" si="327"/>
        <v>#DIV/0!</v>
      </c>
      <c r="H1514" s="135"/>
      <c r="I1514" s="135">
        <f t="shared" si="331"/>
        <v>0</v>
      </c>
      <c r="J1514" s="135">
        <f t="shared" si="331"/>
        <v>0</v>
      </c>
      <c r="K1514" s="23" t="e">
        <f t="shared" si="332"/>
        <v>#DIV/0!</v>
      </c>
      <c r="L1514" s="135"/>
      <c r="M1514" s="135"/>
      <c r="N1514" s="135"/>
      <c r="O1514" s="23"/>
      <c r="P1514" s="19">
        <f t="shared" si="328"/>
        <v>0</v>
      </c>
      <c r="R1514" s="5"/>
    </row>
    <row r="1515" spans="1:18" s="2" customFormat="1" hidden="1" x14ac:dyDescent="0.2">
      <c r="A1515" s="42"/>
      <c r="B1515" s="45"/>
      <c r="C1515" s="26" t="s">
        <v>22</v>
      </c>
      <c r="D1515" s="135">
        <f t="shared" si="326"/>
        <v>0</v>
      </c>
      <c r="E1515" s="135"/>
      <c r="F1515" s="135"/>
      <c r="G1515" s="23"/>
      <c r="H1515" s="135"/>
      <c r="I1515" s="135">
        <f t="shared" si="331"/>
        <v>0</v>
      </c>
      <c r="J1515" s="135">
        <f t="shared" si="331"/>
        <v>0</v>
      </c>
      <c r="K1515" s="23"/>
      <c r="L1515" s="135"/>
      <c r="M1515" s="135"/>
      <c r="N1515" s="135"/>
      <c r="O1515" s="23"/>
      <c r="P1515" s="19">
        <f t="shared" si="328"/>
        <v>0</v>
      </c>
      <c r="R1515" s="5"/>
    </row>
    <row r="1516" spans="1:18" s="2" customFormat="1" ht="15" hidden="1" customHeight="1" x14ac:dyDescent="0.2">
      <c r="A1516" s="42"/>
      <c r="B1516" s="45"/>
      <c r="C1516" s="22" t="s">
        <v>7</v>
      </c>
      <c r="D1516" s="140">
        <f t="shared" si="326"/>
        <v>0</v>
      </c>
      <c r="E1516" s="140"/>
      <c r="F1516" s="140"/>
      <c r="G1516" s="50" t="e">
        <f t="shared" si="327"/>
        <v>#DIV/0!</v>
      </c>
      <c r="H1516" s="140"/>
      <c r="I1516" s="140">
        <f t="shared" si="331"/>
        <v>0</v>
      </c>
      <c r="J1516" s="140">
        <f t="shared" si="331"/>
        <v>0</v>
      </c>
      <c r="K1516" s="23" t="e">
        <f t="shared" si="332"/>
        <v>#DIV/0!</v>
      </c>
      <c r="L1516" s="135"/>
      <c r="M1516" s="135"/>
      <c r="N1516" s="135"/>
      <c r="O1516" s="23"/>
      <c r="P1516" s="19">
        <f t="shared" si="328"/>
        <v>0</v>
      </c>
      <c r="R1516" s="5"/>
    </row>
    <row r="1517" spans="1:18" s="2" customFormat="1" hidden="1" x14ac:dyDescent="0.2">
      <c r="A1517" s="42"/>
      <c r="B1517" s="45"/>
      <c r="C1517" s="27" t="s">
        <v>15</v>
      </c>
      <c r="D1517" s="135">
        <f t="shared" si="326"/>
        <v>0</v>
      </c>
      <c r="E1517" s="135"/>
      <c r="F1517" s="135"/>
      <c r="G1517" s="23" t="e">
        <f t="shared" si="327"/>
        <v>#DIV/0!</v>
      </c>
      <c r="H1517" s="135"/>
      <c r="I1517" s="135">
        <f t="shared" si="331"/>
        <v>0</v>
      </c>
      <c r="J1517" s="135">
        <f t="shared" si="331"/>
        <v>0</v>
      </c>
      <c r="K1517" s="23" t="e">
        <f t="shared" si="332"/>
        <v>#DIV/0!</v>
      </c>
      <c r="L1517" s="135"/>
      <c r="M1517" s="135"/>
      <c r="N1517" s="135"/>
      <c r="O1517" s="23" t="e">
        <f t="shared" si="334"/>
        <v>#DIV/0!</v>
      </c>
      <c r="P1517" s="19">
        <f t="shared" si="328"/>
        <v>0</v>
      </c>
      <c r="R1517" s="5"/>
    </row>
    <row r="1518" spans="1:18" s="2" customFormat="1" ht="39" hidden="1" customHeight="1" x14ac:dyDescent="0.2">
      <c r="A1518" s="42"/>
      <c r="B1518" s="45"/>
      <c r="C1518" s="28" t="s">
        <v>150</v>
      </c>
      <c r="D1518" s="140">
        <f t="shared" si="326"/>
        <v>0</v>
      </c>
      <c r="E1518" s="140"/>
      <c r="F1518" s="140"/>
      <c r="G1518" s="50" t="e">
        <f t="shared" si="327"/>
        <v>#DIV/0!</v>
      </c>
      <c r="H1518" s="140"/>
      <c r="I1518" s="140">
        <f t="shared" si="331"/>
        <v>0</v>
      </c>
      <c r="J1518" s="135">
        <f t="shared" si="331"/>
        <v>0</v>
      </c>
      <c r="K1518" s="50" t="e">
        <f t="shared" si="332"/>
        <v>#DIV/0!</v>
      </c>
      <c r="L1518" s="140"/>
      <c r="M1518" s="140"/>
      <c r="N1518" s="140"/>
      <c r="O1518" s="50" t="e">
        <f t="shared" si="334"/>
        <v>#DIV/0!</v>
      </c>
      <c r="P1518" s="34">
        <f t="shared" si="328"/>
        <v>0</v>
      </c>
      <c r="R1518" s="5"/>
    </row>
    <row r="1519" spans="1:18" s="2" customFormat="1" ht="16.5" customHeight="1" x14ac:dyDescent="0.2">
      <c r="A1519" s="42"/>
      <c r="B1519" s="85">
        <v>85153</v>
      </c>
      <c r="C1519" s="87" t="s">
        <v>56</v>
      </c>
      <c r="D1519" s="135">
        <f t="shared" si="326"/>
        <v>200000</v>
      </c>
      <c r="E1519" s="139">
        <f>SUM(E1520,E1529)</f>
        <v>600000</v>
      </c>
      <c r="F1519" s="135">
        <f>SUM(F1520,F1529)</f>
        <v>300000</v>
      </c>
      <c r="G1519" s="23">
        <f t="shared" si="327"/>
        <v>50</v>
      </c>
      <c r="H1519" s="139">
        <f>SUM(H1520)</f>
        <v>200000</v>
      </c>
      <c r="I1519" s="135">
        <f t="shared" si="331"/>
        <v>600000</v>
      </c>
      <c r="J1519" s="135">
        <f t="shared" si="331"/>
        <v>300000</v>
      </c>
      <c r="K1519" s="54">
        <f t="shared" si="332"/>
        <v>50</v>
      </c>
      <c r="L1519" s="139"/>
      <c r="M1519" s="139"/>
      <c r="N1519" s="139"/>
      <c r="O1519" s="54"/>
      <c r="P1519" s="58">
        <f t="shared" si="328"/>
        <v>400000</v>
      </c>
      <c r="R1519" s="5"/>
    </row>
    <row r="1520" spans="1:18" s="2" customFormat="1" ht="14.25" customHeight="1" x14ac:dyDescent="0.2">
      <c r="A1520" s="42"/>
      <c r="B1520" s="32"/>
      <c r="C1520" s="41" t="s">
        <v>110</v>
      </c>
      <c r="D1520" s="135">
        <f t="shared" si="326"/>
        <v>200000</v>
      </c>
      <c r="E1520" s="135">
        <f>SUM(E1522,E1526,E1527,E1528)</f>
        <v>600000</v>
      </c>
      <c r="F1520" s="135">
        <f>SUM(F1522,F1526,F1527,F1528)</f>
        <v>300000</v>
      </c>
      <c r="G1520" s="23">
        <f t="shared" si="327"/>
        <v>50</v>
      </c>
      <c r="H1520" s="135">
        <f>SUM(H1526)</f>
        <v>200000</v>
      </c>
      <c r="I1520" s="135">
        <f t="shared" si="331"/>
        <v>600000</v>
      </c>
      <c r="J1520" s="135">
        <f t="shared" si="331"/>
        <v>300000</v>
      </c>
      <c r="K1520" s="23">
        <f t="shared" si="332"/>
        <v>50</v>
      </c>
      <c r="L1520" s="135"/>
      <c r="M1520" s="135"/>
      <c r="N1520" s="135"/>
      <c r="O1520" s="23"/>
      <c r="P1520" s="19">
        <f t="shared" si="328"/>
        <v>400000</v>
      </c>
      <c r="R1520" s="5"/>
    </row>
    <row r="1521" spans="1:18" s="2" customFormat="1" x14ac:dyDescent="0.2">
      <c r="A1521" s="42"/>
      <c r="B1521" s="45"/>
      <c r="C1521" s="27" t="s">
        <v>22</v>
      </c>
      <c r="D1521" s="135"/>
      <c r="E1521" s="135"/>
      <c r="F1521" s="135"/>
      <c r="G1521" s="23"/>
      <c r="H1521" s="135"/>
      <c r="I1521" s="135"/>
      <c r="J1521" s="135"/>
      <c r="K1521" s="23"/>
      <c r="L1521" s="135"/>
      <c r="M1521" s="135"/>
      <c r="N1521" s="135"/>
      <c r="O1521" s="23"/>
      <c r="P1521" s="19">
        <f t="shared" si="328"/>
        <v>0</v>
      </c>
      <c r="R1521" s="5"/>
    </row>
    <row r="1522" spans="1:18" s="2" customFormat="1" ht="15" hidden="1" customHeight="1" x14ac:dyDescent="0.2">
      <c r="A1522" s="42"/>
      <c r="B1522" s="45"/>
      <c r="C1522" s="22" t="s">
        <v>14</v>
      </c>
      <c r="D1522" s="135">
        <f t="shared" si="326"/>
        <v>0</v>
      </c>
      <c r="E1522" s="135">
        <f>SUM(E1525)</f>
        <v>0</v>
      </c>
      <c r="F1522" s="135">
        <f>SUM(F1524:F1525)</f>
        <v>0</v>
      </c>
      <c r="G1522" s="23" t="e">
        <f t="shared" si="327"/>
        <v>#DIV/0!</v>
      </c>
      <c r="H1522" s="135">
        <f>SUM(H1524:H1525)</f>
        <v>0</v>
      </c>
      <c r="I1522" s="135">
        <f t="shared" si="331"/>
        <v>0</v>
      </c>
      <c r="J1522" s="135">
        <f t="shared" si="331"/>
        <v>0</v>
      </c>
      <c r="K1522" s="23" t="e">
        <f t="shared" si="332"/>
        <v>#DIV/0!</v>
      </c>
      <c r="L1522" s="135"/>
      <c r="M1522" s="135"/>
      <c r="N1522" s="135"/>
      <c r="O1522" s="23"/>
      <c r="P1522" s="19">
        <f t="shared" si="328"/>
        <v>0</v>
      </c>
      <c r="R1522" s="5"/>
    </row>
    <row r="1523" spans="1:18" s="2" customFormat="1" hidden="1" x14ac:dyDescent="0.2">
      <c r="A1523" s="42"/>
      <c r="B1523" s="45"/>
      <c r="C1523" s="27" t="s">
        <v>15</v>
      </c>
      <c r="D1523" s="135">
        <f t="shared" si="326"/>
        <v>0</v>
      </c>
      <c r="E1523" s="135"/>
      <c r="F1523" s="135"/>
      <c r="G1523" s="23"/>
      <c r="H1523" s="135"/>
      <c r="I1523" s="135">
        <f t="shared" si="331"/>
        <v>0</v>
      </c>
      <c r="J1523" s="135">
        <f t="shared" si="331"/>
        <v>0</v>
      </c>
      <c r="K1523" s="23"/>
      <c r="L1523" s="135"/>
      <c r="M1523" s="135"/>
      <c r="N1523" s="135"/>
      <c r="O1523" s="23"/>
      <c r="P1523" s="19">
        <f t="shared" si="328"/>
        <v>0</v>
      </c>
      <c r="R1523" s="5"/>
    </row>
    <row r="1524" spans="1:18" s="2" customFormat="1" ht="15" hidden="1" customHeight="1" x14ac:dyDescent="0.2">
      <c r="A1524" s="42"/>
      <c r="B1524" s="45"/>
      <c r="C1524" s="27" t="s">
        <v>19</v>
      </c>
      <c r="D1524" s="135">
        <f t="shared" si="326"/>
        <v>0</v>
      </c>
      <c r="E1524" s="135"/>
      <c r="F1524" s="135"/>
      <c r="G1524" s="23" t="e">
        <f t="shared" si="327"/>
        <v>#DIV/0!</v>
      </c>
      <c r="H1524" s="135"/>
      <c r="I1524" s="135">
        <f t="shared" si="331"/>
        <v>0</v>
      </c>
      <c r="J1524" s="135">
        <f t="shared" si="331"/>
        <v>0</v>
      </c>
      <c r="K1524" s="23" t="e">
        <f t="shared" si="332"/>
        <v>#DIV/0!</v>
      </c>
      <c r="L1524" s="135"/>
      <c r="M1524" s="135"/>
      <c r="N1524" s="135"/>
      <c r="O1524" s="23"/>
      <c r="P1524" s="19">
        <f t="shared" si="328"/>
        <v>0</v>
      </c>
      <c r="R1524" s="5"/>
    </row>
    <row r="1525" spans="1:18" s="2" customFormat="1" ht="15" hidden="1" customHeight="1" x14ac:dyDescent="0.2">
      <c r="A1525" s="42"/>
      <c r="B1525" s="45"/>
      <c r="C1525" s="27" t="s">
        <v>18</v>
      </c>
      <c r="D1525" s="135">
        <f t="shared" si="326"/>
        <v>0</v>
      </c>
      <c r="E1525" s="135"/>
      <c r="F1525" s="135"/>
      <c r="G1525" s="23" t="e">
        <f t="shared" si="327"/>
        <v>#DIV/0!</v>
      </c>
      <c r="H1525" s="135"/>
      <c r="I1525" s="135">
        <f t="shared" si="331"/>
        <v>0</v>
      </c>
      <c r="J1525" s="135">
        <f t="shared" si="331"/>
        <v>0</v>
      </c>
      <c r="K1525" s="23" t="e">
        <f t="shared" si="332"/>
        <v>#DIV/0!</v>
      </c>
      <c r="L1525" s="135"/>
      <c r="M1525" s="135"/>
      <c r="N1525" s="135"/>
      <c r="O1525" s="23"/>
      <c r="P1525" s="19">
        <f t="shared" si="328"/>
        <v>0</v>
      </c>
      <c r="R1525" s="5"/>
    </row>
    <row r="1526" spans="1:18" s="2" customFormat="1" ht="18" customHeight="1" x14ac:dyDescent="0.2">
      <c r="A1526" s="42"/>
      <c r="B1526" s="112"/>
      <c r="C1526" s="49" t="s">
        <v>16</v>
      </c>
      <c r="D1526" s="140">
        <f t="shared" si="326"/>
        <v>200000</v>
      </c>
      <c r="E1526" s="140">
        <v>600000</v>
      </c>
      <c r="F1526" s="140">
        <v>300000</v>
      </c>
      <c r="G1526" s="50">
        <f t="shared" si="327"/>
        <v>50</v>
      </c>
      <c r="H1526" s="140">
        <v>200000</v>
      </c>
      <c r="I1526" s="140">
        <f t="shared" si="331"/>
        <v>600000</v>
      </c>
      <c r="J1526" s="140">
        <f t="shared" si="331"/>
        <v>300000</v>
      </c>
      <c r="K1526" s="50">
        <f t="shared" si="332"/>
        <v>50</v>
      </c>
      <c r="L1526" s="140"/>
      <c r="M1526" s="140"/>
      <c r="N1526" s="140"/>
      <c r="O1526" s="50"/>
      <c r="P1526" s="34">
        <f t="shared" si="328"/>
        <v>400000</v>
      </c>
      <c r="R1526" s="5"/>
    </row>
    <row r="1527" spans="1:18" s="2" customFormat="1" ht="15" hidden="1" customHeight="1" x14ac:dyDescent="0.2">
      <c r="A1527" s="42"/>
      <c r="B1527" s="45"/>
      <c r="C1527" s="22" t="s">
        <v>17</v>
      </c>
      <c r="D1527" s="135">
        <f t="shared" si="326"/>
        <v>0</v>
      </c>
      <c r="E1527" s="135"/>
      <c r="F1527" s="135"/>
      <c r="G1527" s="23" t="e">
        <f t="shared" si="327"/>
        <v>#DIV/0!</v>
      </c>
      <c r="H1527" s="135"/>
      <c r="I1527" s="135">
        <f t="shared" si="331"/>
        <v>0</v>
      </c>
      <c r="J1527" s="135">
        <f t="shared" si="331"/>
        <v>0</v>
      </c>
      <c r="K1527" s="23" t="e">
        <f t="shared" si="332"/>
        <v>#DIV/0!</v>
      </c>
      <c r="L1527" s="135"/>
      <c r="M1527" s="135"/>
      <c r="N1527" s="135"/>
      <c r="O1527" s="23" t="e">
        <f t="shared" ref="O1527:O1533" si="335">N1527/M1527*100</f>
        <v>#DIV/0!</v>
      </c>
      <c r="P1527" s="19">
        <f t="shared" si="328"/>
        <v>0</v>
      </c>
      <c r="R1527" s="5"/>
    </row>
    <row r="1528" spans="1:18" s="2" customFormat="1" ht="39" hidden="1" customHeight="1" x14ac:dyDescent="0.2">
      <c r="A1528" s="42"/>
      <c r="B1528" s="45"/>
      <c r="C1528" s="24" t="s">
        <v>149</v>
      </c>
      <c r="D1528" s="135">
        <f t="shared" si="326"/>
        <v>0</v>
      </c>
      <c r="E1528" s="135"/>
      <c r="F1528" s="135"/>
      <c r="G1528" s="23" t="e">
        <f t="shared" si="327"/>
        <v>#DIV/0!</v>
      </c>
      <c r="H1528" s="135"/>
      <c r="I1528" s="135">
        <f t="shared" si="331"/>
        <v>0</v>
      </c>
      <c r="J1528" s="135">
        <f t="shared" si="331"/>
        <v>0</v>
      </c>
      <c r="K1528" s="23" t="e">
        <f t="shared" si="332"/>
        <v>#DIV/0!</v>
      </c>
      <c r="L1528" s="135"/>
      <c r="M1528" s="135"/>
      <c r="N1528" s="135"/>
      <c r="O1528" s="23" t="e">
        <f t="shared" si="335"/>
        <v>#DIV/0!</v>
      </c>
      <c r="P1528" s="19">
        <f t="shared" si="328"/>
        <v>0</v>
      </c>
      <c r="R1528" s="5"/>
    </row>
    <row r="1529" spans="1:18" s="2" customFormat="1" ht="15" hidden="1" customHeight="1" x14ac:dyDescent="0.2">
      <c r="A1529" s="42"/>
      <c r="B1529" s="45"/>
      <c r="C1529" s="25" t="s">
        <v>111</v>
      </c>
      <c r="D1529" s="135">
        <f t="shared" si="326"/>
        <v>0</v>
      </c>
      <c r="E1529" s="135">
        <f>SUM(E1531)</f>
        <v>0</v>
      </c>
      <c r="F1529" s="135">
        <f>SUM(F1531)</f>
        <v>0</v>
      </c>
      <c r="G1529" s="23" t="e">
        <f t="shared" si="327"/>
        <v>#DIV/0!</v>
      </c>
      <c r="H1529" s="135">
        <f>SUM(H1531)</f>
        <v>0</v>
      </c>
      <c r="I1529" s="135">
        <f t="shared" si="331"/>
        <v>0</v>
      </c>
      <c r="J1529" s="135">
        <f t="shared" si="331"/>
        <v>0</v>
      </c>
      <c r="K1529" s="23" t="e">
        <f t="shared" si="332"/>
        <v>#DIV/0!</v>
      </c>
      <c r="L1529" s="135">
        <f>SUM(L1531)</f>
        <v>0</v>
      </c>
      <c r="M1529" s="135">
        <f>SUM(M1531)</f>
        <v>0</v>
      </c>
      <c r="N1529" s="135">
        <f>SUM(N1531)</f>
        <v>0</v>
      </c>
      <c r="O1529" s="23" t="e">
        <f t="shared" si="335"/>
        <v>#DIV/0!</v>
      </c>
      <c r="P1529" s="19">
        <f t="shared" si="328"/>
        <v>0</v>
      </c>
      <c r="R1529" s="5"/>
    </row>
    <row r="1530" spans="1:18" s="2" customFormat="1" hidden="1" x14ac:dyDescent="0.2">
      <c r="A1530" s="42"/>
      <c r="B1530" s="45"/>
      <c r="C1530" s="26" t="s">
        <v>22</v>
      </c>
      <c r="D1530" s="135">
        <f t="shared" ref="D1530:D1593" si="336">H1530+L1530</f>
        <v>0</v>
      </c>
      <c r="E1530" s="135"/>
      <c r="F1530" s="135"/>
      <c r="G1530" s="23" t="e">
        <f t="shared" si="327"/>
        <v>#DIV/0!</v>
      </c>
      <c r="H1530" s="135"/>
      <c r="I1530" s="135">
        <f t="shared" si="331"/>
        <v>0</v>
      </c>
      <c r="J1530" s="135">
        <f t="shared" si="331"/>
        <v>0</v>
      </c>
      <c r="K1530" s="23" t="e">
        <f t="shared" si="332"/>
        <v>#DIV/0!</v>
      </c>
      <c r="L1530" s="135"/>
      <c r="M1530" s="135"/>
      <c r="N1530" s="135"/>
      <c r="O1530" s="23" t="e">
        <f t="shared" si="335"/>
        <v>#DIV/0!</v>
      </c>
      <c r="P1530" s="19">
        <f t="shared" si="328"/>
        <v>0</v>
      </c>
      <c r="R1530" s="5"/>
    </row>
    <row r="1531" spans="1:18" s="2" customFormat="1" ht="15" hidden="1" customHeight="1" x14ac:dyDescent="0.2">
      <c r="A1531" s="42"/>
      <c r="B1531" s="45"/>
      <c r="C1531" s="22" t="s">
        <v>7</v>
      </c>
      <c r="D1531" s="135">
        <f t="shared" si="336"/>
        <v>0</v>
      </c>
      <c r="E1531" s="135"/>
      <c r="F1531" s="135"/>
      <c r="G1531" s="23" t="e">
        <f t="shared" si="327"/>
        <v>#DIV/0!</v>
      </c>
      <c r="H1531" s="135"/>
      <c r="I1531" s="135">
        <f t="shared" si="331"/>
        <v>0</v>
      </c>
      <c r="J1531" s="135">
        <f t="shared" si="331"/>
        <v>0</v>
      </c>
      <c r="K1531" s="23" t="e">
        <f t="shared" si="332"/>
        <v>#DIV/0!</v>
      </c>
      <c r="L1531" s="135"/>
      <c r="M1531" s="135"/>
      <c r="N1531" s="135"/>
      <c r="O1531" s="23" t="e">
        <f t="shared" si="335"/>
        <v>#DIV/0!</v>
      </c>
      <c r="P1531" s="19">
        <f t="shared" si="328"/>
        <v>0</v>
      </c>
      <c r="R1531" s="5"/>
    </row>
    <row r="1532" spans="1:18" s="2" customFormat="1" hidden="1" x14ac:dyDescent="0.2">
      <c r="A1532" s="42"/>
      <c r="B1532" s="45"/>
      <c r="C1532" s="27" t="s">
        <v>15</v>
      </c>
      <c r="D1532" s="135">
        <f t="shared" si="336"/>
        <v>0</v>
      </c>
      <c r="E1532" s="135"/>
      <c r="F1532" s="135"/>
      <c r="G1532" s="23" t="e">
        <f t="shared" si="327"/>
        <v>#DIV/0!</v>
      </c>
      <c r="H1532" s="135"/>
      <c r="I1532" s="135">
        <f t="shared" si="331"/>
        <v>0</v>
      </c>
      <c r="J1532" s="135">
        <f t="shared" si="331"/>
        <v>0</v>
      </c>
      <c r="K1532" s="23" t="e">
        <f t="shared" si="332"/>
        <v>#DIV/0!</v>
      </c>
      <c r="L1532" s="135"/>
      <c r="M1532" s="135"/>
      <c r="N1532" s="135"/>
      <c r="O1532" s="23" t="e">
        <f t="shared" si="335"/>
        <v>#DIV/0!</v>
      </c>
      <c r="P1532" s="19">
        <f t="shared" si="328"/>
        <v>0</v>
      </c>
      <c r="R1532" s="5"/>
    </row>
    <row r="1533" spans="1:18" s="2" customFormat="1" ht="39" hidden="1" customHeight="1" x14ac:dyDescent="0.2">
      <c r="A1533" s="42"/>
      <c r="B1533" s="112"/>
      <c r="C1533" s="53" t="s">
        <v>150</v>
      </c>
      <c r="D1533" s="140">
        <f t="shared" si="336"/>
        <v>0</v>
      </c>
      <c r="E1533" s="140"/>
      <c r="F1533" s="140"/>
      <c r="G1533" s="50" t="e">
        <f t="shared" si="327"/>
        <v>#DIV/0!</v>
      </c>
      <c r="H1533" s="140"/>
      <c r="I1533" s="140">
        <f t="shared" si="331"/>
        <v>0</v>
      </c>
      <c r="J1533" s="135">
        <f t="shared" si="331"/>
        <v>0</v>
      </c>
      <c r="K1533" s="50" t="e">
        <f t="shared" si="332"/>
        <v>#DIV/0!</v>
      </c>
      <c r="L1533" s="140"/>
      <c r="M1533" s="140"/>
      <c r="N1533" s="140"/>
      <c r="O1533" s="50" t="e">
        <f t="shared" si="335"/>
        <v>#DIV/0!</v>
      </c>
      <c r="P1533" s="34">
        <f t="shared" si="328"/>
        <v>0</v>
      </c>
      <c r="R1533" s="5"/>
    </row>
    <row r="1534" spans="1:18" s="2" customFormat="1" ht="12.75" customHeight="1" x14ac:dyDescent="0.2">
      <c r="A1534" s="42"/>
      <c r="B1534" s="32">
        <v>85154</v>
      </c>
      <c r="C1534" s="25" t="s">
        <v>57</v>
      </c>
      <c r="D1534" s="135">
        <f t="shared" si="336"/>
        <v>24800000</v>
      </c>
      <c r="E1534" s="135">
        <f>SUM(E1535,E1544)</f>
        <v>33824129</v>
      </c>
      <c r="F1534" s="135">
        <f>SUM(F1535,F1544)</f>
        <v>31106329.940000001</v>
      </c>
      <c r="G1534" s="23">
        <f t="shared" si="327"/>
        <v>91.964910434205123</v>
      </c>
      <c r="H1534" s="135">
        <f>SUM(H1535,H1544)</f>
        <v>24800000</v>
      </c>
      <c r="I1534" s="135">
        <f t="shared" si="331"/>
        <v>33824129</v>
      </c>
      <c r="J1534" s="135">
        <f t="shared" si="331"/>
        <v>31106329.940000001</v>
      </c>
      <c r="K1534" s="23">
        <f t="shared" si="332"/>
        <v>91.964910434205123</v>
      </c>
      <c r="L1534" s="135"/>
      <c r="M1534" s="135"/>
      <c r="N1534" s="135"/>
      <c r="O1534" s="23"/>
      <c r="P1534" s="59">
        <f t="shared" si="328"/>
        <v>9024129</v>
      </c>
      <c r="R1534" s="5"/>
    </row>
    <row r="1535" spans="1:18" s="2" customFormat="1" ht="13.5" customHeight="1" x14ac:dyDescent="0.2">
      <c r="A1535" s="42"/>
      <c r="B1535" s="32"/>
      <c r="C1535" s="41" t="s">
        <v>110</v>
      </c>
      <c r="D1535" s="135">
        <f t="shared" si="336"/>
        <v>24800000</v>
      </c>
      <c r="E1535" s="135">
        <f>SUM(E1537,E1541,E1542,E1543)</f>
        <v>33824129</v>
      </c>
      <c r="F1535" s="135">
        <f>SUM(F1537,F1541,F1542,F1543)</f>
        <v>31106329.940000001</v>
      </c>
      <c r="G1535" s="23">
        <f t="shared" si="327"/>
        <v>91.964910434205123</v>
      </c>
      <c r="H1535" s="135">
        <f>SUM(H1537,H1541,H1542,H1543)</f>
        <v>24800000</v>
      </c>
      <c r="I1535" s="135">
        <f t="shared" si="331"/>
        <v>33824129</v>
      </c>
      <c r="J1535" s="135">
        <f t="shared" si="331"/>
        <v>31106329.940000001</v>
      </c>
      <c r="K1535" s="23">
        <f t="shared" si="332"/>
        <v>91.964910434205123</v>
      </c>
      <c r="L1535" s="135"/>
      <c r="M1535" s="135"/>
      <c r="N1535" s="135"/>
      <c r="O1535" s="23"/>
      <c r="P1535" s="19">
        <f t="shared" si="328"/>
        <v>9024129</v>
      </c>
      <c r="R1535" s="5"/>
    </row>
    <row r="1536" spans="1:18" s="2" customFormat="1" x14ac:dyDescent="0.2">
      <c r="A1536" s="42"/>
      <c r="B1536" s="45"/>
      <c r="C1536" s="27" t="s">
        <v>22</v>
      </c>
      <c r="D1536" s="135"/>
      <c r="E1536" s="135"/>
      <c r="F1536" s="135"/>
      <c r="G1536" s="23"/>
      <c r="H1536" s="135"/>
      <c r="I1536" s="135"/>
      <c r="J1536" s="135"/>
      <c r="K1536" s="23"/>
      <c r="L1536" s="135"/>
      <c r="M1536" s="135"/>
      <c r="N1536" s="135"/>
      <c r="O1536" s="23"/>
      <c r="P1536" s="19">
        <f t="shared" si="328"/>
        <v>0</v>
      </c>
      <c r="R1536" s="5"/>
    </row>
    <row r="1537" spans="1:18" s="2" customFormat="1" ht="12" customHeight="1" x14ac:dyDescent="0.2">
      <c r="A1537" s="42"/>
      <c r="B1537" s="45"/>
      <c r="C1537" s="22" t="s">
        <v>14</v>
      </c>
      <c r="D1537" s="135">
        <f t="shared" si="336"/>
        <v>8758000</v>
      </c>
      <c r="E1537" s="135">
        <f>SUM(E1539:E1540)</f>
        <v>13822012</v>
      </c>
      <c r="F1537" s="135">
        <f>SUM(F1539:F1540)</f>
        <v>13425359.66</v>
      </c>
      <c r="G1537" s="23">
        <f t="shared" si="327"/>
        <v>97.130285084400157</v>
      </c>
      <c r="H1537" s="135">
        <f>SUM(H1539:H1540)</f>
        <v>8758000</v>
      </c>
      <c r="I1537" s="135">
        <f t="shared" si="331"/>
        <v>13822012</v>
      </c>
      <c r="J1537" s="135">
        <f t="shared" si="331"/>
        <v>13425359.66</v>
      </c>
      <c r="K1537" s="23">
        <f t="shared" si="332"/>
        <v>97.130285084400157</v>
      </c>
      <c r="L1537" s="135"/>
      <c r="M1537" s="135"/>
      <c r="N1537" s="135"/>
      <c r="O1537" s="23"/>
      <c r="P1537" s="19">
        <f t="shared" si="328"/>
        <v>5064012</v>
      </c>
      <c r="R1537" s="5"/>
    </row>
    <row r="1538" spans="1:18" s="2" customFormat="1" ht="12" customHeight="1" x14ac:dyDescent="0.2">
      <c r="A1538" s="42"/>
      <c r="B1538" s="45"/>
      <c r="C1538" s="27" t="s">
        <v>15</v>
      </c>
      <c r="D1538" s="135"/>
      <c r="E1538" s="135"/>
      <c r="F1538" s="135"/>
      <c r="G1538" s="23"/>
      <c r="H1538" s="135"/>
      <c r="I1538" s="135"/>
      <c r="J1538" s="135"/>
      <c r="K1538" s="23"/>
      <c r="L1538" s="135"/>
      <c r="M1538" s="135"/>
      <c r="N1538" s="135"/>
      <c r="O1538" s="23"/>
      <c r="P1538" s="19">
        <f t="shared" si="328"/>
        <v>0</v>
      </c>
      <c r="R1538" s="5"/>
    </row>
    <row r="1539" spans="1:18" s="2" customFormat="1" ht="12.75" customHeight="1" x14ac:dyDescent="0.2">
      <c r="A1539" s="42"/>
      <c r="B1539" s="45"/>
      <c r="C1539" s="27" t="s">
        <v>19</v>
      </c>
      <c r="D1539" s="135">
        <f t="shared" si="336"/>
        <v>4713000</v>
      </c>
      <c r="E1539" s="135">
        <v>8012832</v>
      </c>
      <c r="F1539" s="135">
        <v>7902681.1699999999</v>
      </c>
      <c r="G1539" s="23">
        <f t="shared" ref="G1539:G1602" si="337">F1539/E1539*100</f>
        <v>98.625319612341798</v>
      </c>
      <c r="H1539" s="135">
        <v>4713000</v>
      </c>
      <c r="I1539" s="135">
        <f t="shared" si="331"/>
        <v>8012832</v>
      </c>
      <c r="J1539" s="135">
        <f t="shared" si="331"/>
        <v>7902681.1699999999</v>
      </c>
      <c r="K1539" s="23">
        <f t="shared" si="332"/>
        <v>98.625319612341798</v>
      </c>
      <c r="L1539" s="135"/>
      <c r="M1539" s="135"/>
      <c r="N1539" s="135"/>
      <c r="O1539" s="23"/>
      <c r="P1539" s="19">
        <f t="shared" si="328"/>
        <v>3299832</v>
      </c>
      <c r="R1539" s="5"/>
    </row>
    <row r="1540" spans="1:18" s="2" customFormat="1" ht="11.25" customHeight="1" x14ac:dyDescent="0.2">
      <c r="A1540" s="42"/>
      <c r="B1540" s="45"/>
      <c r="C1540" s="27" t="s">
        <v>18</v>
      </c>
      <c r="D1540" s="135">
        <f t="shared" si="336"/>
        <v>4045000</v>
      </c>
      <c r="E1540" s="135">
        <v>5809180</v>
      </c>
      <c r="F1540" s="135">
        <v>5522678.4900000002</v>
      </c>
      <c r="G1540" s="23">
        <f t="shared" si="337"/>
        <v>95.068124761153911</v>
      </c>
      <c r="H1540" s="135">
        <v>4045000</v>
      </c>
      <c r="I1540" s="135">
        <f t="shared" si="331"/>
        <v>5809180</v>
      </c>
      <c r="J1540" s="135">
        <f t="shared" si="331"/>
        <v>5522678.4900000002</v>
      </c>
      <c r="K1540" s="23">
        <f t="shared" si="332"/>
        <v>95.068124761153911</v>
      </c>
      <c r="L1540" s="135"/>
      <c r="M1540" s="135"/>
      <c r="N1540" s="135"/>
      <c r="O1540" s="23"/>
      <c r="P1540" s="19">
        <f t="shared" si="328"/>
        <v>1764180</v>
      </c>
      <c r="R1540" s="5"/>
    </row>
    <row r="1541" spans="1:18" s="2" customFormat="1" ht="15" customHeight="1" x14ac:dyDescent="0.2">
      <c r="A1541" s="42"/>
      <c r="B1541" s="45"/>
      <c r="C1541" s="22" t="s">
        <v>16</v>
      </c>
      <c r="D1541" s="135">
        <f t="shared" si="336"/>
        <v>16042000</v>
      </c>
      <c r="E1541" s="135">
        <v>20001617</v>
      </c>
      <c r="F1541" s="135">
        <v>17680470.280000001</v>
      </c>
      <c r="G1541" s="23">
        <f t="shared" si="337"/>
        <v>88.395204647704233</v>
      </c>
      <c r="H1541" s="135">
        <v>16042000</v>
      </c>
      <c r="I1541" s="135">
        <f t="shared" si="331"/>
        <v>20001617</v>
      </c>
      <c r="J1541" s="135">
        <f t="shared" si="331"/>
        <v>17680470.280000001</v>
      </c>
      <c r="K1541" s="23">
        <f t="shared" si="332"/>
        <v>88.395204647704233</v>
      </c>
      <c r="L1541" s="135"/>
      <c r="M1541" s="135"/>
      <c r="N1541" s="135"/>
      <c r="O1541" s="23"/>
      <c r="P1541" s="19">
        <f t="shared" si="328"/>
        <v>3959617</v>
      </c>
      <c r="R1541" s="5"/>
    </row>
    <row r="1542" spans="1:18" s="2" customFormat="1" ht="18.75" customHeight="1" x14ac:dyDescent="0.2">
      <c r="A1542" s="42"/>
      <c r="B1542" s="112"/>
      <c r="C1542" s="49" t="s">
        <v>17</v>
      </c>
      <c r="D1542" s="140"/>
      <c r="E1542" s="140">
        <v>500</v>
      </c>
      <c r="F1542" s="140">
        <v>500</v>
      </c>
      <c r="G1542" s="50">
        <f t="shared" si="337"/>
        <v>100</v>
      </c>
      <c r="H1542" s="140"/>
      <c r="I1542" s="140">
        <f t="shared" si="331"/>
        <v>500</v>
      </c>
      <c r="J1542" s="140">
        <f t="shared" si="331"/>
        <v>500</v>
      </c>
      <c r="K1542" s="50">
        <f t="shared" si="332"/>
        <v>100</v>
      </c>
      <c r="L1542" s="140"/>
      <c r="M1542" s="140"/>
      <c r="N1542" s="140"/>
      <c r="O1542" s="50"/>
      <c r="P1542" s="19">
        <f t="shared" si="328"/>
        <v>500</v>
      </c>
      <c r="R1542" s="5"/>
    </row>
    <row r="1543" spans="1:18" s="2" customFormat="1" ht="39" hidden="1" customHeight="1" x14ac:dyDescent="0.2">
      <c r="A1543" s="42"/>
      <c r="B1543" s="45"/>
      <c r="C1543" s="24" t="s">
        <v>149</v>
      </c>
      <c r="D1543" s="135">
        <f t="shared" si="336"/>
        <v>0</v>
      </c>
      <c r="E1543" s="135"/>
      <c r="F1543" s="135"/>
      <c r="G1543" s="23" t="e">
        <f t="shared" si="337"/>
        <v>#DIV/0!</v>
      </c>
      <c r="H1543" s="135"/>
      <c r="I1543" s="135">
        <f t="shared" si="331"/>
        <v>0</v>
      </c>
      <c r="J1543" s="135">
        <f t="shared" si="331"/>
        <v>0</v>
      </c>
      <c r="K1543" s="23" t="e">
        <f t="shared" si="332"/>
        <v>#DIV/0!</v>
      </c>
      <c r="L1543" s="135"/>
      <c r="M1543" s="135"/>
      <c r="N1543" s="135"/>
      <c r="O1543" s="23"/>
      <c r="P1543" s="19">
        <f t="shared" si="328"/>
        <v>0</v>
      </c>
      <c r="R1543" s="5"/>
    </row>
    <row r="1544" spans="1:18" s="2" customFormat="1" ht="15" hidden="1" customHeight="1" x14ac:dyDescent="0.2">
      <c r="A1544" s="42"/>
      <c r="B1544" s="45"/>
      <c r="C1544" s="25" t="s">
        <v>111</v>
      </c>
      <c r="D1544" s="135">
        <f t="shared" si="336"/>
        <v>0</v>
      </c>
      <c r="E1544" s="135">
        <f>SUM(E1546)</f>
        <v>0</v>
      </c>
      <c r="F1544" s="135">
        <f>SUM(F1546)</f>
        <v>0</v>
      </c>
      <c r="G1544" s="23" t="e">
        <f t="shared" si="337"/>
        <v>#DIV/0!</v>
      </c>
      <c r="H1544" s="135"/>
      <c r="I1544" s="135">
        <f t="shared" si="331"/>
        <v>0</v>
      </c>
      <c r="J1544" s="135">
        <f t="shared" si="331"/>
        <v>0</v>
      </c>
      <c r="K1544" s="23" t="e">
        <f t="shared" si="332"/>
        <v>#DIV/0!</v>
      </c>
      <c r="L1544" s="135"/>
      <c r="M1544" s="135"/>
      <c r="N1544" s="135"/>
      <c r="O1544" s="23"/>
      <c r="P1544" s="19">
        <f t="shared" ref="P1544:P1607" si="338">E1544-D1544</f>
        <v>0</v>
      </c>
      <c r="R1544" s="5"/>
    </row>
    <row r="1545" spans="1:18" s="2" customFormat="1" hidden="1" x14ac:dyDescent="0.2">
      <c r="A1545" s="42"/>
      <c r="B1545" s="45"/>
      <c r="C1545" s="26" t="s">
        <v>22</v>
      </c>
      <c r="D1545" s="135">
        <f t="shared" si="336"/>
        <v>0</v>
      </c>
      <c r="E1545" s="135"/>
      <c r="F1545" s="135"/>
      <c r="G1545" s="23"/>
      <c r="H1545" s="135"/>
      <c r="I1545" s="135">
        <f t="shared" si="331"/>
        <v>0</v>
      </c>
      <c r="J1545" s="135">
        <f t="shared" si="331"/>
        <v>0</v>
      </c>
      <c r="K1545" s="23"/>
      <c r="L1545" s="135"/>
      <c r="M1545" s="135"/>
      <c r="N1545" s="135"/>
      <c r="O1545" s="23"/>
      <c r="P1545" s="19">
        <f t="shared" si="338"/>
        <v>0</v>
      </c>
      <c r="R1545" s="5"/>
    </row>
    <row r="1546" spans="1:18" s="2" customFormat="1" ht="15.75" hidden="1" customHeight="1" x14ac:dyDescent="0.2">
      <c r="A1546" s="42"/>
      <c r="B1546" s="112"/>
      <c r="C1546" s="49" t="s">
        <v>7</v>
      </c>
      <c r="D1546" s="140">
        <f t="shared" si="336"/>
        <v>0</v>
      </c>
      <c r="E1546" s="140"/>
      <c r="F1546" s="140"/>
      <c r="G1546" s="50" t="e">
        <f t="shared" si="337"/>
        <v>#DIV/0!</v>
      </c>
      <c r="H1546" s="140"/>
      <c r="I1546" s="140">
        <f t="shared" si="331"/>
        <v>0</v>
      </c>
      <c r="J1546" s="140">
        <f t="shared" si="331"/>
        <v>0</v>
      </c>
      <c r="K1546" s="50" t="e">
        <f t="shared" si="332"/>
        <v>#DIV/0!</v>
      </c>
      <c r="L1546" s="140"/>
      <c r="M1546" s="140"/>
      <c r="N1546" s="140"/>
      <c r="O1546" s="50"/>
      <c r="P1546" s="34">
        <f t="shared" si="338"/>
        <v>0</v>
      </c>
      <c r="R1546" s="5"/>
    </row>
    <row r="1547" spans="1:18" s="2" customFormat="1" hidden="1" x14ac:dyDescent="0.2">
      <c r="A1547" s="42"/>
      <c r="B1547" s="45"/>
      <c r="C1547" s="27" t="s">
        <v>15</v>
      </c>
      <c r="D1547" s="135">
        <f t="shared" si="336"/>
        <v>0</v>
      </c>
      <c r="E1547" s="135"/>
      <c r="F1547" s="135"/>
      <c r="G1547" s="23" t="e">
        <f t="shared" si="337"/>
        <v>#DIV/0!</v>
      </c>
      <c r="H1547" s="135"/>
      <c r="I1547" s="135">
        <f t="shared" si="331"/>
        <v>0</v>
      </c>
      <c r="J1547" s="135">
        <f t="shared" si="331"/>
        <v>0</v>
      </c>
      <c r="K1547" s="23" t="e">
        <f t="shared" si="332"/>
        <v>#DIV/0!</v>
      </c>
      <c r="L1547" s="135"/>
      <c r="M1547" s="135"/>
      <c r="N1547" s="135"/>
      <c r="O1547" s="23" t="e">
        <f>N1547/M1547*100</f>
        <v>#DIV/0!</v>
      </c>
      <c r="P1547" s="19">
        <f t="shared" si="338"/>
        <v>0</v>
      </c>
      <c r="R1547" s="5"/>
    </row>
    <row r="1548" spans="1:18" s="2" customFormat="1" ht="39" hidden="1" customHeight="1" x14ac:dyDescent="0.2">
      <c r="A1548" s="42"/>
      <c r="B1548" s="112"/>
      <c r="C1548" s="51" t="s">
        <v>150</v>
      </c>
      <c r="D1548" s="140">
        <f t="shared" si="336"/>
        <v>0</v>
      </c>
      <c r="E1548" s="140"/>
      <c r="F1548" s="140"/>
      <c r="G1548" s="50" t="e">
        <f t="shared" si="337"/>
        <v>#DIV/0!</v>
      </c>
      <c r="H1548" s="140"/>
      <c r="I1548" s="140">
        <f t="shared" si="331"/>
        <v>0</v>
      </c>
      <c r="J1548" s="135">
        <f t="shared" si="331"/>
        <v>0</v>
      </c>
      <c r="K1548" s="50" t="e">
        <f t="shared" si="332"/>
        <v>#DIV/0!</v>
      </c>
      <c r="L1548" s="140"/>
      <c r="M1548" s="140"/>
      <c r="N1548" s="140"/>
      <c r="O1548" s="50" t="e">
        <f>N1548/M1548*100</f>
        <v>#DIV/0!</v>
      </c>
      <c r="P1548" s="34">
        <f t="shared" si="338"/>
        <v>0</v>
      </c>
      <c r="R1548" s="5"/>
    </row>
    <row r="1549" spans="1:18" s="2" customFormat="1" ht="37.5" customHeight="1" x14ac:dyDescent="0.2">
      <c r="A1549" s="42"/>
      <c r="B1549" s="32">
        <v>85156</v>
      </c>
      <c r="C1549" s="120" t="s">
        <v>9</v>
      </c>
      <c r="D1549" s="135"/>
      <c r="E1549" s="135">
        <f>SUM(E1550,E1559)</f>
        <v>398937.09</v>
      </c>
      <c r="F1549" s="135">
        <f>SUM(F1550,F1559)</f>
        <v>398936.94</v>
      </c>
      <c r="G1549" s="23">
        <f t="shared" si="337"/>
        <v>99.999962400086687</v>
      </c>
      <c r="H1549" s="135"/>
      <c r="I1549" s="135"/>
      <c r="J1549" s="135"/>
      <c r="K1549" s="23"/>
      <c r="L1549" s="135"/>
      <c r="M1549" s="135">
        <f>SUM(M1550,M1559)</f>
        <v>398937.09</v>
      </c>
      <c r="N1549" s="135">
        <f>SUM(N1550,N1559)</f>
        <v>398936.94</v>
      </c>
      <c r="O1549" s="23">
        <f>N1549/M1549*100</f>
        <v>99.999962400086687</v>
      </c>
      <c r="P1549" s="59">
        <f t="shared" si="338"/>
        <v>398937.09</v>
      </c>
      <c r="R1549" s="5"/>
    </row>
    <row r="1550" spans="1:18" s="2" customFormat="1" ht="13.5" customHeight="1" x14ac:dyDescent="0.2">
      <c r="A1550" s="42"/>
      <c r="B1550" s="32"/>
      <c r="C1550" s="41" t="s">
        <v>110</v>
      </c>
      <c r="D1550" s="135"/>
      <c r="E1550" s="135">
        <f>SUM(E1552,E1556,E1557,E1558)</f>
        <v>398937.09</v>
      </c>
      <c r="F1550" s="135">
        <f>SUM(F1552,F1556,F1557,F1558)</f>
        <v>398936.94</v>
      </c>
      <c r="G1550" s="23">
        <f t="shared" si="337"/>
        <v>99.999962400086687</v>
      </c>
      <c r="H1550" s="135"/>
      <c r="I1550" s="135"/>
      <c r="J1550" s="135"/>
      <c r="K1550" s="23"/>
      <c r="L1550" s="135"/>
      <c r="M1550" s="135">
        <f>SUM(M1552,M1556,M1557,M1558)</f>
        <v>398937.09</v>
      </c>
      <c r="N1550" s="135">
        <f>SUM(N1552,N1556,N1557,N1558)</f>
        <v>398936.94</v>
      </c>
      <c r="O1550" s="23">
        <f>N1550/M1550*100</f>
        <v>99.999962400086687</v>
      </c>
      <c r="P1550" s="19">
        <f t="shared" si="338"/>
        <v>398937.09</v>
      </c>
      <c r="R1550" s="5"/>
    </row>
    <row r="1551" spans="1:18" s="2" customFormat="1" x14ac:dyDescent="0.2">
      <c r="A1551" s="42"/>
      <c r="B1551" s="45"/>
      <c r="C1551" s="27" t="s">
        <v>22</v>
      </c>
      <c r="D1551" s="135"/>
      <c r="E1551" s="135"/>
      <c r="F1551" s="135"/>
      <c r="G1551" s="23"/>
      <c r="H1551" s="135"/>
      <c r="I1551" s="135"/>
      <c r="J1551" s="135"/>
      <c r="K1551" s="23"/>
      <c r="L1551" s="135"/>
      <c r="M1551" s="135"/>
      <c r="N1551" s="135"/>
      <c r="O1551" s="23"/>
      <c r="P1551" s="19">
        <f t="shared" si="338"/>
        <v>0</v>
      </c>
      <c r="R1551" s="5"/>
    </row>
    <row r="1552" spans="1:18" s="2" customFormat="1" ht="12" customHeight="1" x14ac:dyDescent="0.2">
      <c r="A1552" s="42"/>
      <c r="B1552" s="45"/>
      <c r="C1552" s="22" t="s">
        <v>14</v>
      </c>
      <c r="D1552" s="135"/>
      <c r="E1552" s="135">
        <f>SUM(E1554:E1555)</f>
        <v>398490.69</v>
      </c>
      <c r="F1552" s="135">
        <f>SUM(F1554:F1555)</f>
        <v>398490.54</v>
      </c>
      <c r="G1552" s="23">
        <f t="shared" si="337"/>
        <v>99.999962357966254</v>
      </c>
      <c r="H1552" s="135"/>
      <c r="I1552" s="135"/>
      <c r="J1552" s="135"/>
      <c r="K1552" s="23"/>
      <c r="L1552" s="135"/>
      <c r="M1552" s="135">
        <f>SUM(M1554:M1555)</f>
        <v>398490.69</v>
      </c>
      <c r="N1552" s="135">
        <f>SUM(N1554:N1555)</f>
        <v>398490.54</v>
      </c>
      <c r="O1552" s="23">
        <f>N1552/M1552*100</f>
        <v>99.999962357966254</v>
      </c>
      <c r="P1552" s="19">
        <f t="shared" si="338"/>
        <v>398490.69</v>
      </c>
      <c r="R1552" s="5"/>
    </row>
    <row r="1553" spans="1:18" s="2" customFormat="1" x14ac:dyDescent="0.2">
      <c r="A1553" s="42"/>
      <c r="B1553" s="45"/>
      <c r="C1553" s="27" t="s">
        <v>15</v>
      </c>
      <c r="D1553" s="135"/>
      <c r="E1553" s="135"/>
      <c r="F1553" s="135"/>
      <c r="G1553" s="23"/>
      <c r="H1553" s="135"/>
      <c r="I1553" s="135"/>
      <c r="J1553" s="135"/>
      <c r="K1553" s="23"/>
      <c r="L1553" s="135"/>
      <c r="M1553" s="135"/>
      <c r="N1553" s="135"/>
      <c r="O1553" s="23"/>
      <c r="P1553" s="19">
        <f t="shared" si="338"/>
        <v>0</v>
      </c>
      <c r="R1553" s="5"/>
    </row>
    <row r="1554" spans="1:18" s="2" customFormat="1" ht="13.5" hidden="1" customHeight="1" x14ac:dyDescent="0.2">
      <c r="A1554" s="42"/>
      <c r="B1554" s="45"/>
      <c r="C1554" s="27" t="s">
        <v>19</v>
      </c>
      <c r="D1554" s="135">
        <f t="shared" si="336"/>
        <v>0</v>
      </c>
      <c r="E1554" s="135"/>
      <c r="F1554" s="135"/>
      <c r="G1554" s="23" t="e">
        <f t="shared" si="337"/>
        <v>#DIV/0!</v>
      </c>
      <c r="H1554" s="135"/>
      <c r="I1554" s="135"/>
      <c r="J1554" s="135"/>
      <c r="K1554" s="23"/>
      <c r="L1554" s="135"/>
      <c r="M1554" s="135"/>
      <c r="N1554" s="135"/>
      <c r="O1554" s="23" t="e">
        <f>N1554/M1554*100</f>
        <v>#DIV/0!</v>
      </c>
      <c r="P1554" s="19">
        <f t="shared" si="338"/>
        <v>0</v>
      </c>
      <c r="R1554" s="5"/>
    </row>
    <row r="1555" spans="1:18" s="2" customFormat="1" ht="11.25" customHeight="1" x14ac:dyDescent="0.2">
      <c r="A1555" s="42"/>
      <c r="B1555" s="45"/>
      <c r="C1555" s="27" t="s">
        <v>18</v>
      </c>
      <c r="D1555" s="135"/>
      <c r="E1555" s="135">
        <v>398490.69</v>
      </c>
      <c r="F1555" s="135">
        <v>398490.54</v>
      </c>
      <c r="G1555" s="23">
        <f t="shared" si="337"/>
        <v>99.999962357966254</v>
      </c>
      <c r="H1555" s="135"/>
      <c r="I1555" s="135"/>
      <c r="J1555" s="135"/>
      <c r="K1555" s="23"/>
      <c r="L1555" s="135"/>
      <c r="M1555" s="135">
        <v>398490.69</v>
      </c>
      <c r="N1555" s="135">
        <v>398490.54</v>
      </c>
      <c r="O1555" s="23">
        <f>N1555/M1555*100</f>
        <v>99.999962357966254</v>
      </c>
      <c r="P1555" s="19">
        <f t="shared" si="338"/>
        <v>398490.69</v>
      </c>
      <c r="R1555" s="5"/>
    </row>
    <row r="1556" spans="1:18" s="2" customFormat="1" ht="15" customHeight="1" x14ac:dyDescent="0.2">
      <c r="A1556" s="42"/>
      <c r="B1556" s="112"/>
      <c r="C1556" s="49" t="s">
        <v>16</v>
      </c>
      <c r="D1556" s="140"/>
      <c r="E1556" s="140">
        <v>446.4</v>
      </c>
      <c r="F1556" s="140">
        <v>446.4</v>
      </c>
      <c r="G1556" s="50">
        <f t="shared" si="337"/>
        <v>100</v>
      </c>
      <c r="H1556" s="140"/>
      <c r="I1556" s="140"/>
      <c r="J1556" s="140"/>
      <c r="K1556" s="50"/>
      <c r="L1556" s="140"/>
      <c r="M1556" s="140">
        <v>446.4</v>
      </c>
      <c r="N1556" s="140">
        <v>446.4</v>
      </c>
      <c r="O1556" s="50">
        <f>N1556/M1556*100</f>
        <v>100</v>
      </c>
      <c r="P1556" s="34">
        <f t="shared" si="338"/>
        <v>446.4</v>
      </c>
      <c r="R1556" s="5"/>
    </row>
    <row r="1557" spans="1:18" s="2" customFormat="1" ht="15" hidden="1" customHeight="1" x14ac:dyDescent="0.2">
      <c r="A1557" s="42"/>
      <c r="B1557" s="45"/>
      <c r="C1557" s="22" t="s">
        <v>17</v>
      </c>
      <c r="D1557" s="135">
        <f t="shared" si="336"/>
        <v>0</v>
      </c>
      <c r="E1557" s="135"/>
      <c r="F1557" s="135"/>
      <c r="G1557" s="23" t="e">
        <f t="shared" si="337"/>
        <v>#DIV/0!</v>
      </c>
      <c r="H1557" s="135"/>
      <c r="I1557" s="135">
        <f t="shared" si="331"/>
        <v>0</v>
      </c>
      <c r="J1557" s="135">
        <f t="shared" si="331"/>
        <v>0</v>
      </c>
      <c r="K1557" s="23" t="e">
        <f t="shared" ref="K1557:K1617" si="339">J1557/I1557*100</f>
        <v>#DIV/0!</v>
      </c>
      <c r="L1557" s="135"/>
      <c r="M1557" s="135"/>
      <c r="N1557" s="135"/>
      <c r="O1557" s="23" t="e">
        <f t="shared" ref="O1557:O1620" si="340">N1557/M1557*100</f>
        <v>#DIV/0!</v>
      </c>
      <c r="P1557" s="19">
        <f t="shared" si="338"/>
        <v>0</v>
      </c>
      <c r="R1557" s="5"/>
    </row>
    <row r="1558" spans="1:18" s="2" customFormat="1" ht="39" hidden="1" customHeight="1" x14ac:dyDescent="0.2">
      <c r="A1558" s="42"/>
      <c r="B1558" s="45"/>
      <c r="C1558" s="24" t="s">
        <v>149</v>
      </c>
      <c r="D1558" s="135">
        <f t="shared" si="336"/>
        <v>0</v>
      </c>
      <c r="E1558" s="135"/>
      <c r="F1558" s="135"/>
      <c r="G1558" s="23" t="e">
        <f t="shared" si="337"/>
        <v>#DIV/0!</v>
      </c>
      <c r="H1558" s="135"/>
      <c r="I1558" s="135">
        <f t="shared" si="331"/>
        <v>0</v>
      </c>
      <c r="J1558" s="135">
        <f t="shared" si="331"/>
        <v>0</v>
      </c>
      <c r="K1558" s="23" t="e">
        <f t="shared" si="339"/>
        <v>#DIV/0!</v>
      </c>
      <c r="L1558" s="135"/>
      <c r="M1558" s="135"/>
      <c r="N1558" s="135"/>
      <c r="O1558" s="23" t="e">
        <f t="shared" si="340"/>
        <v>#DIV/0!</v>
      </c>
      <c r="P1558" s="19">
        <f t="shared" si="338"/>
        <v>0</v>
      </c>
      <c r="R1558" s="5"/>
    </row>
    <row r="1559" spans="1:18" s="2" customFormat="1" ht="15" hidden="1" customHeight="1" x14ac:dyDescent="0.2">
      <c r="A1559" s="42"/>
      <c r="B1559" s="45"/>
      <c r="C1559" s="25" t="s">
        <v>111</v>
      </c>
      <c r="D1559" s="135">
        <f t="shared" si="336"/>
        <v>0</v>
      </c>
      <c r="E1559" s="135">
        <f>SUM(E1561)</f>
        <v>0</v>
      </c>
      <c r="F1559" s="135">
        <f>SUM(F1561)</f>
        <v>0</v>
      </c>
      <c r="G1559" s="23" t="e">
        <f t="shared" si="337"/>
        <v>#DIV/0!</v>
      </c>
      <c r="H1559" s="135">
        <f>SUM(H1561)</f>
        <v>0</v>
      </c>
      <c r="I1559" s="135">
        <f t="shared" si="331"/>
        <v>0</v>
      </c>
      <c r="J1559" s="135">
        <f t="shared" si="331"/>
        <v>0</v>
      </c>
      <c r="K1559" s="23" t="e">
        <f t="shared" si="339"/>
        <v>#DIV/0!</v>
      </c>
      <c r="L1559" s="135">
        <f>SUM(L1561)</f>
        <v>0</v>
      </c>
      <c r="M1559" s="135">
        <f>SUM(M1561)</f>
        <v>0</v>
      </c>
      <c r="N1559" s="135">
        <f>SUM(N1561)</f>
        <v>0</v>
      </c>
      <c r="O1559" s="23" t="e">
        <f t="shared" si="340"/>
        <v>#DIV/0!</v>
      </c>
      <c r="P1559" s="19">
        <f t="shared" si="338"/>
        <v>0</v>
      </c>
      <c r="R1559" s="5"/>
    </row>
    <row r="1560" spans="1:18" s="2" customFormat="1" ht="12.75" hidden="1" customHeight="1" x14ac:dyDescent="0.2">
      <c r="A1560" s="42"/>
      <c r="B1560" s="45"/>
      <c r="C1560" s="26" t="s">
        <v>22</v>
      </c>
      <c r="D1560" s="135">
        <f t="shared" si="336"/>
        <v>0</v>
      </c>
      <c r="E1560" s="135"/>
      <c r="F1560" s="135"/>
      <c r="G1560" s="23" t="e">
        <f t="shared" si="337"/>
        <v>#DIV/0!</v>
      </c>
      <c r="H1560" s="135"/>
      <c r="I1560" s="135">
        <f t="shared" si="331"/>
        <v>0</v>
      </c>
      <c r="J1560" s="135">
        <f t="shared" si="331"/>
        <v>0</v>
      </c>
      <c r="K1560" s="23" t="e">
        <f t="shared" si="339"/>
        <v>#DIV/0!</v>
      </c>
      <c r="L1560" s="135"/>
      <c r="M1560" s="135"/>
      <c r="N1560" s="135"/>
      <c r="O1560" s="23" t="e">
        <f t="shared" si="340"/>
        <v>#DIV/0!</v>
      </c>
      <c r="P1560" s="19">
        <f t="shared" si="338"/>
        <v>0</v>
      </c>
      <c r="R1560" s="5"/>
    </row>
    <row r="1561" spans="1:18" s="2" customFormat="1" ht="15" hidden="1" customHeight="1" x14ac:dyDescent="0.2">
      <c r="A1561" s="42"/>
      <c r="B1561" s="45"/>
      <c r="C1561" s="22" t="s">
        <v>7</v>
      </c>
      <c r="D1561" s="135">
        <f t="shared" si="336"/>
        <v>0</v>
      </c>
      <c r="E1561" s="135"/>
      <c r="F1561" s="135"/>
      <c r="G1561" s="23" t="e">
        <f t="shared" si="337"/>
        <v>#DIV/0!</v>
      </c>
      <c r="H1561" s="135"/>
      <c r="I1561" s="135">
        <f t="shared" si="331"/>
        <v>0</v>
      </c>
      <c r="J1561" s="135">
        <f t="shared" si="331"/>
        <v>0</v>
      </c>
      <c r="K1561" s="23" t="e">
        <f t="shared" si="339"/>
        <v>#DIV/0!</v>
      </c>
      <c r="L1561" s="135"/>
      <c r="M1561" s="135"/>
      <c r="N1561" s="135"/>
      <c r="O1561" s="23" t="e">
        <f t="shared" si="340"/>
        <v>#DIV/0!</v>
      </c>
      <c r="P1561" s="19">
        <f t="shared" si="338"/>
        <v>0</v>
      </c>
      <c r="R1561" s="5"/>
    </row>
    <row r="1562" spans="1:18" s="2" customFormat="1" ht="12.75" hidden="1" customHeight="1" x14ac:dyDescent="0.2">
      <c r="A1562" s="42"/>
      <c r="B1562" s="45"/>
      <c r="C1562" s="27" t="s">
        <v>15</v>
      </c>
      <c r="D1562" s="135">
        <f t="shared" si="336"/>
        <v>0</v>
      </c>
      <c r="E1562" s="135"/>
      <c r="F1562" s="135"/>
      <c r="G1562" s="23" t="e">
        <f t="shared" si="337"/>
        <v>#DIV/0!</v>
      </c>
      <c r="H1562" s="135"/>
      <c r="I1562" s="135">
        <f t="shared" ref="I1562:J1624" si="341">E1562-M1562</f>
        <v>0</v>
      </c>
      <c r="J1562" s="135">
        <f t="shared" si="341"/>
        <v>0</v>
      </c>
      <c r="K1562" s="23" t="e">
        <f t="shared" si="339"/>
        <v>#DIV/0!</v>
      </c>
      <c r="L1562" s="135"/>
      <c r="M1562" s="135"/>
      <c r="N1562" s="135"/>
      <c r="O1562" s="23" t="e">
        <f t="shared" si="340"/>
        <v>#DIV/0!</v>
      </c>
      <c r="P1562" s="19">
        <f t="shared" si="338"/>
        <v>0</v>
      </c>
      <c r="R1562" s="5"/>
    </row>
    <row r="1563" spans="1:18" s="2" customFormat="1" ht="39.75" hidden="1" customHeight="1" x14ac:dyDescent="0.2">
      <c r="A1563" s="42"/>
      <c r="B1563" s="112"/>
      <c r="C1563" s="28" t="s">
        <v>150</v>
      </c>
      <c r="D1563" s="140">
        <f t="shared" si="336"/>
        <v>0</v>
      </c>
      <c r="E1563" s="140"/>
      <c r="F1563" s="140"/>
      <c r="G1563" s="50" t="e">
        <f t="shared" si="337"/>
        <v>#DIV/0!</v>
      </c>
      <c r="H1563" s="140"/>
      <c r="I1563" s="140">
        <f t="shared" si="341"/>
        <v>0</v>
      </c>
      <c r="J1563" s="135">
        <f t="shared" si="341"/>
        <v>0</v>
      </c>
      <c r="K1563" s="50" t="e">
        <f t="shared" si="339"/>
        <v>#DIV/0!</v>
      </c>
      <c r="L1563" s="140"/>
      <c r="M1563" s="140"/>
      <c r="N1563" s="140"/>
      <c r="O1563" s="50" t="e">
        <f t="shared" si="340"/>
        <v>#DIV/0!</v>
      </c>
      <c r="P1563" s="34">
        <f t="shared" si="338"/>
        <v>0</v>
      </c>
      <c r="R1563" s="5"/>
    </row>
    <row r="1564" spans="1:18" s="17" customFormat="1" ht="21.75" customHeight="1" x14ac:dyDescent="0.3">
      <c r="A1564" s="42"/>
      <c r="B1564" s="32">
        <v>85158</v>
      </c>
      <c r="C1564" s="86" t="s">
        <v>76</v>
      </c>
      <c r="D1564" s="135">
        <f t="shared" si="336"/>
        <v>6050000</v>
      </c>
      <c r="E1564" s="135">
        <f>SUM(E1565,E1574)</f>
        <v>6288082</v>
      </c>
      <c r="F1564" s="135">
        <f>SUM(F1565,F1574)</f>
        <v>6095219.1100000003</v>
      </c>
      <c r="G1564" s="23">
        <f t="shared" si="337"/>
        <v>96.932882077555604</v>
      </c>
      <c r="H1564" s="135">
        <f>SUM(H1565,H1574)</f>
        <v>6050000</v>
      </c>
      <c r="I1564" s="135">
        <f t="shared" si="341"/>
        <v>6288082</v>
      </c>
      <c r="J1564" s="135">
        <f t="shared" si="341"/>
        <v>6095219.1100000003</v>
      </c>
      <c r="K1564" s="23">
        <f t="shared" si="339"/>
        <v>96.932882077555604</v>
      </c>
      <c r="L1564" s="135"/>
      <c r="M1564" s="135"/>
      <c r="N1564" s="135"/>
      <c r="O1564" s="23"/>
      <c r="P1564" s="31">
        <f t="shared" si="338"/>
        <v>238082</v>
      </c>
      <c r="R1564" s="5"/>
    </row>
    <row r="1565" spans="1:18" s="2" customFormat="1" ht="12" customHeight="1" x14ac:dyDescent="0.2">
      <c r="A1565" s="42"/>
      <c r="B1565" s="32"/>
      <c r="C1565" s="41" t="s">
        <v>110</v>
      </c>
      <c r="D1565" s="135">
        <f t="shared" si="336"/>
        <v>6050000</v>
      </c>
      <c r="E1565" s="135">
        <f>SUM(E1567,E1571,E1572,E1573)</f>
        <v>6288082</v>
      </c>
      <c r="F1565" s="135">
        <f>SUM(F1567,F1571,F1572,F1573)</f>
        <v>6095219.1100000003</v>
      </c>
      <c r="G1565" s="23">
        <f t="shared" si="337"/>
        <v>96.932882077555604</v>
      </c>
      <c r="H1565" s="135">
        <f>SUM(H1567,H1571,H1572,H1573)</f>
        <v>6050000</v>
      </c>
      <c r="I1565" s="135">
        <f t="shared" si="341"/>
        <v>6288082</v>
      </c>
      <c r="J1565" s="135">
        <f t="shared" si="341"/>
        <v>6095219.1100000003</v>
      </c>
      <c r="K1565" s="23">
        <f t="shared" si="339"/>
        <v>96.932882077555604</v>
      </c>
      <c r="L1565" s="135"/>
      <c r="M1565" s="135"/>
      <c r="N1565" s="135"/>
      <c r="O1565" s="23"/>
      <c r="P1565" s="19">
        <f t="shared" si="338"/>
        <v>238082</v>
      </c>
      <c r="R1565" s="5"/>
    </row>
    <row r="1566" spans="1:18" s="2" customFormat="1" x14ac:dyDescent="0.2">
      <c r="A1566" s="42"/>
      <c r="B1566" s="32"/>
      <c r="C1566" s="27" t="s">
        <v>22</v>
      </c>
      <c r="D1566" s="135"/>
      <c r="E1566" s="135"/>
      <c r="F1566" s="135"/>
      <c r="G1566" s="23"/>
      <c r="H1566" s="135"/>
      <c r="I1566" s="135"/>
      <c r="J1566" s="135"/>
      <c r="K1566" s="23"/>
      <c r="L1566" s="135"/>
      <c r="M1566" s="135"/>
      <c r="N1566" s="135"/>
      <c r="O1566" s="23"/>
      <c r="P1566" s="19">
        <f t="shared" si="338"/>
        <v>0</v>
      </c>
      <c r="R1566" s="5"/>
    </row>
    <row r="1567" spans="1:18" s="2" customFormat="1" ht="15" customHeight="1" x14ac:dyDescent="0.2">
      <c r="A1567" s="42"/>
      <c r="B1567" s="32"/>
      <c r="C1567" s="22" t="s">
        <v>14</v>
      </c>
      <c r="D1567" s="135">
        <f t="shared" si="336"/>
        <v>6040000</v>
      </c>
      <c r="E1567" s="135">
        <f>SUM(E1569:E1570)</f>
        <v>6278082</v>
      </c>
      <c r="F1567" s="135">
        <f>SUM(F1569:F1570)</f>
        <v>6087707.1600000001</v>
      </c>
      <c r="G1567" s="23">
        <f t="shared" si="337"/>
        <v>96.967627374092913</v>
      </c>
      <c r="H1567" s="135">
        <f>SUM(H1569:H1570)</f>
        <v>6040000</v>
      </c>
      <c r="I1567" s="135">
        <f t="shared" si="341"/>
        <v>6278082</v>
      </c>
      <c r="J1567" s="135">
        <f t="shared" si="341"/>
        <v>6087707.1600000001</v>
      </c>
      <c r="K1567" s="23">
        <f t="shared" si="339"/>
        <v>96.967627374092913</v>
      </c>
      <c r="L1567" s="135"/>
      <c r="M1567" s="135"/>
      <c r="N1567" s="135"/>
      <c r="O1567" s="23"/>
      <c r="P1567" s="19">
        <f t="shared" si="338"/>
        <v>238082</v>
      </c>
      <c r="R1567" s="5"/>
    </row>
    <row r="1568" spans="1:18" s="2" customFormat="1" ht="12" customHeight="1" x14ac:dyDescent="0.2">
      <c r="A1568" s="42"/>
      <c r="B1568" s="32"/>
      <c r="C1568" s="27" t="s">
        <v>15</v>
      </c>
      <c r="D1568" s="135"/>
      <c r="E1568" s="135"/>
      <c r="F1568" s="135"/>
      <c r="G1568" s="23"/>
      <c r="H1568" s="135"/>
      <c r="I1568" s="135"/>
      <c r="J1568" s="135"/>
      <c r="K1568" s="23"/>
      <c r="L1568" s="135"/>
      <c r="M1568" s="135"/>
      <c r="N1568" s="135"/>
      <c r="O1568" s="23"/>
      <c r="P1568" s="19">
        <f t="shared" si="338"/>
        <v>0</v>
      </c>
      <c r="R1568" s="5"/>
    </row>
    <row r="1569" spans="1:18" s="2" customFormat="1" ht="12.75" customHeight="1" x14ac:dyDescent="0.2">
      <c r="A1569" s="42"/>
      <c r="B1569" s="32"/>
      <c r="C1569" s="27" t="s">
        <v>19</v>
      </c>
      <c r="D1569" s="135">
        <f t="shared" si="336"/>
        <v>4364000</v>
      </c>
      <c r="E1569" s="135">
        <v>4364000</v>
      </c>
      <c r="F1569" s="135">
        <v>4345289.67</v>
      </c>
      <c r="G1569" s="23">
        <f t="shared" si="337"/>
        <v>99.571257332722269</v>
      </c>
      <c r="H1569" s="135">
        <v>4364000</v>
      </c>
      <c r="I1569" s="135">
        <f t="shared" si="341"/>
        <v>4364000</v>
      </c>
      <c r="J1569" s="135">
        <f t="shared" si="341"/>
        <v>4345289.67</v>
      </c>
      <c r="K1569" s="23">
        <f t="shared" si="339"/>
        <v>99.571257332722269</v>
      </c>
      <c r="L1569" s="135"/>
      <c r="M1569" s="135"/>
      <c r="N1569" s="135"/>
      <c r="O1569" s="23"/>
      <c r="P1569" s="19">
        <f t="shared" si="338"/>
        <v>0</v>
      </c>
      <c r="R1569" s="5"/>
    </row>
    <row r="1570" spans="1:18" s="2" customFormat="1" ht="15" customHeight="1" x14ac:dyDescent="0.2">
      <c r="A1570" s="42"/>
      <c r="B1570" s="32"/>
      <c r="C1570" s="27" t="s">
        <v>18</v>
      </c>
      <c r="D1570" s="135">
        <f t="shared" si="336"/>
        <v>1676000</v>
      </c>
      <c r="E1570" s="135">
        <v>1914082</v>
      </c>
      <c r="F1570" s="135">
        <v>1742417.49</v>
      </c>
      <c r="G1570" s="23">
        <f t="shared" si="337"/>
        <v>91.031496560753396</v>
      </c>
      <c r="H1570" s="135">
        <v>1676000</v>
      </c>
      <c r="I1570" s="135">
        <f t="shared" si="341"/>
        <v>1914082</v>
      </c>
      <c r="J1570" s="135">
        <f t="shared" si="341"/>
        <v>1742417.49</v>
      </c>
      <c r="K1570" s="23">
        <f t="shared" si="339"/>
        <v>91.031496560753396</v>
      </c>
      <c r="L1570" s="135"/>
      <c r="M1570" s="135"/>
      <c r="N1570" s="135"/>
      <c r="O1570" s="23"/>
      <c r="P1570" s="19">
        <f t="shared" si="338"/>
        <v>238082</v>
      </c>
      <c r="R1570" s="5"/>
    </row>
    <row r="1571" spans="1:18" s="2" customFormat="1" ht="15" hidden="1" customHeight="1" x14ac:dyDescent="0.2">
      <c r="A1571" s="42"/>
      <c r="B1571" s="32"/>
      <c r="C1571" s="22" t="s">
        <v>16</v>
      </c>
      <c r="D1571" s="135">
        <f t="shared" si="336"/>
        <v>0</v>
      </c>
      <c r="E1571" s="135"/>
      <c r="F1571" s="135"/>
      <c r="G1571" s="23" t="e">
        <f t="shared" si="337"/>
        <v>#DIV/0!</v>
      </c>
      <c r="H1571" s="135"/>
      <c r="I1571" s="135">
        <f t="shared" si="341"/>
        <v>0</v>
      </c>
      <c r="J1571" s="135">
        <f t="shared" si="341"/>
        <v>0</v>
      </c>
      <c r="K1571" s="23" t="e">
        <f t="shared" si="339"/>
        <v>#DIV/0!</v>
      </c>
      <c r="L1571" s="135"/>
      <c r="M1571" s="135"/>
      <c r="N1571" s="135"/>
      <c r="O1571" s="23"/>
      <c r="P1571" s="34">
        <f t="shared" si="338"/>
        <v>0</v>
      </c>
      <c r="R1571" s="5"/>
    </row>
    <row r="1572" spans="1:18" s="2" customFormat="1" ht="15.75" customHeight="1" x14ac:dyDescent="0.2">
      <c r="A1572" s="43"/>
      <c r="B1572" s="36"/>
      <c r="C1572" s="37" t="s">
        <v>17</v>
      </c>
      <c r="D1572" s="136">
        <f t="shared" si="336"/>
        <v>10000</v>
      </c>
      <c r="E1572" s="136">
        <v>10000</v>
      </c>
      <c r="F1572" s="136">
        <v>7511.95</v>
      </c>
      <c r="G1572" s="38">
        <f t="shared" si="337"/>
        <v>75.119499999999988</v>
      </c>
      <c r="H1572" s="136">
        <v>10000</v>
      </c>
      <c r="I1572" s="136">
        <f t="shared" si="341"/>
        <v>10000</v>
      </c>
      <c r="J1572" s="136">
        <f t="shared" si="341"/>
        <v>7511.95</v>
      </c>
      <c r="K1572" s="38">
        <f t="shared" si="339"/>
        <v>75.119499999999988</v>
      </c>
      <c r="L1572" s="136"/>
      <c r="M1572" s="136"/>
      <c r="N1572" s="136"/>
      <c r="O1572" s="38"/>
      <c r="P1572" s="19">
        <f t="shared" si="338"/>
        <v>0</v>
      </c>
      <c r="R1572" s="5"/>
    </row>
    <row r="1573" spans="1:18" s="2" customFormat="1" ht="39" hidden="1" customHeight="1" x14ac:dyDescent="0.2">
      <c r="A1573" s="42"/>
      <c r="B1573" s="32"/>
      <c r="C1573" s="24" t="s">
        <v>149</v>
      </c>
      <c r="D1573" s="135">
        <f t="shared" si="336"/>
        <v>0</v>
      </c>
      <c r="E1573" s="135"/>
      <c r="F1573" s="135"/>
      <c r="G1573" s="23" t="e">
        <f t="shared" si="337"/>
        <v>#DIV/0!</v>
      </c>
      <c r="H1573" s="135"/>
      <c r="I1573" s="135">
        <f t="shared" si="341"/>
        <v>0</v>
      </c>
      <c r="J1573" s="135">
        <f t="shared" si="341"/>
        <v>0</v>
      </c>
      <c r="K1573" s="23" t="e">
        <f t="shared" si="339"/>
        <v>#DIV/0!</v>
      </c>
      <c r="L1573" s="135"/>
      <c r="M1573" s="135"/>
      <c r="N1573" s="135"/>
      <c r="O1573" s="23" t="e">
        <f t="shared" si="340"/>
        <v>#DIV/0!</v>
      </c>
      <c r="P1573" s="19">
        <f t="shared" si="338"/>
        <v>0</v>
      </c>
      <c r="R1573" s="5"/>
    </row>
    <row r="1574" spans="1:18" s="2" customFormat="1" ht="13.5" hidden="1" customHeight="1" x14ac:dyDescent="0.2">
      <c r="A1574" s="42"/>
      <c r="B1574" s="32"/>
      <c r="C1574" s="25" t="s">
        <v>111</v>
      </c>
      <c r="D1574" s="135"/>
      <c r="E1574" s="135">
        <f>SUM(E1576)</f>
        <v>0</v>
      </c>
      <c r="F1574" s="135">
        <f>SUM(F1576)</f>
        <v>0</v>
      </c>
      <c r="G1574" s="23" t="e">
        <f t="shared" si="337"/>
        <v>#DIV/0!</v>
      </c>
      <c r="H1574" s="135"/>
      <c r="I1574" s="135">
        <f t="shared" si="341"/>
        <v>0</v>
      </c>
      <c r="J1574" s="135">
        <f t="shared" si="341"/>
        <v>0</v>
      </c>
      <c r="K1574" s="23" t="e">
        <f t="shared" si="339"/>
        <v>#DIV/0!</v>
      </c>
      <c r="L1574" s="135"/>
      <c r="M1574" s="135"/>
      <c r="N1574" s="135"/>
      <c r="O1574" s="23"/>
      <c r="P1574" s="19">
        <f t="shared" si="338"/>
        <v>0</v>
      </c>
      <c r="R1574" s="5"/>
    </row>
    <row r="1575" spans="1:18" s="2" customFormat="1" ht="12.75" hidden="1" customHeight="1" x14ac:dyDescent="0.2">
      <c r="A1575" s="42"/>
      <c r="B1575" s="32"/>
      <c r="C1575" s="26" t="s">
        <v>22</v>
      </c>
      <c r="D1575" s="135"/>
      <c r="E1575" s="135"/>
      <c r="F1575" s="135"/>
      <c r="G1575" s="23"/>
      <c r="H1575" s="135"/>
      <c r="I1575" s="135">
        <f t="shared" si="341"/>
        <v>0</v>
      </c>
      <c r="J1575" s="135">
        <f t="shared" si="341"/>
        <v>0</v>
      </c>
      <c r="K1575" s="23"/>
      <c r="L1575" s="135"/>
      <c r="M1575" s="135"/>
      <c r="N1575" s="135"/>
      <c r="O1575" s="23"/>
      <c r="P1575" s="19">
        <f t="shared" si="338"/>
        <v>0</v>
      </c>
      <c r="R1575" s="5"/>
    </row>
    <row r="1576" spans="1:18" s="2" customFormat="1" ht="15" hidden="1" customHeight="1" x14ac:dyDescent="0.2">
      <c r="A1576" s="42"/>
      <c r="B1576" s="48"/>
      <c r="C1576" s="49" t="s">
        <v>7</v>
      </c>
      <c r="D1576" s="140"/>
      <c r="E1576" s="140"/>
      <c r="F1576" s="140"/>
      <c r="G1576" s="50" t="e">
        <f t="shared" si="337"/>
        <v>#DIV/0!</v>
      </c>
      <c r="H1576" s="140"/>
      <c r="I1576" s="140">
        <f t="shared" si="341"/>
        <v>0</v>
      </c>
      <c r="J1576" s="140">
        <f t="shared" si="341"/>
        <v>0</v>
      </c>
      <c r="K1576" s="50" t="e">
        <f t="shared" si="339"/>
        <v>#DIV/0!</v>
      </c>
      <c r="L1576" s="140"/>
      <c r="M1576" s="140"/>
      <c r="N1576" s="140"/>
      <c r="O1576" s="50"/>
      <c r="P1576" s="19">
        <f t="shared" si="338"/>
        <v>0</v>
      </c>
      <c r="R1576" s="5"/>
    </row>
    <row r="1577" spans="1:18" s="2" customFormat="1" ht="12.75" hidden="1" customHeight="1" x14ac:dyDescent="0.2">
      <c r="A1577" s="42"/>
      <c r="B1577" s="32"/>
      <c r="C1577" s="27" t="s">
        <v>15</v>
      </c>
      <c r="D1577" s="135"/>
      <c r="E1577" s="135"/>
      <c r="F1577" s="135"/>
      <c r="G1577" s="23" t="e">
        <f t="shared" si="337"/>
        <v>#DIV/0!</v>
      </c>
      <c r="H1577" s="135"/>
      <c r="I1577" s="135">
        <f t="shared" si="341"/>
        <v>0</v>
      </c>
      <c r="J1577" s="135">
        <f t="shared" si="341"/>
        <v>0</v>
      </c>
      <c r="K1577" s="23" t="e">
        <f t="shared" si="339"/>
        <v>#DIV/0!</v>
      </c>
      <c r="L1577" s="135"/>
      <c r="M1577" s="135"/>
      <c r="N1577" s="135"/>
      <c r="O1577" s="23" t="e">
        <f t="shared" si="340"/>
        <v>#DIV/0!</v>
      </c>
      <c r="P1577" s="19">
        <f t="shared" si="338"/>
        <v>0</v>
      </c>
      <c r="R1577" s="5"/>
    </row>
    <row r="1578" spans="1:18" s="2" customFormat="1" ht="37.5" hidden="1" customHeight="1" x14ac:dyDescent="0.2">
      <c r="A1578" s="42"/>
      <c r="B1578" s="48"/>
      <c r="C1578" s="51" t="s">
        <v>150</v>
      </c>
      <c r="D1578" s="140"/>
      <c r="E1578" s="140"/>
      <c r="F1578" s="140"/>
      <c r="G1578" s="50" t="e">
        <f t="shared" si="337"/>
        <v>#DIV/0!</v>
      </c>
      <c r="H1578" s="140"/>
      <c r="I1578" s="140">
        <f t="shared" si="341"/>
        <v>0</v>
      </c>
      <c r="J1578" s="135">
        <f t="shared" si="341"/>
        <v>0</v>
      </c>
      <c r="K1578" s="50" t="e">
        <f t="shared" si="339"/>
        <v>#DIV/0!</v>
      </c>
      <c r="L1578" s="140"/>
      <c r="M1578" s="140"/>
      <c r="N1578" s="140"/>
      <c r="O1578" s="50" t="e">
        <f t="shared" si="340"/>
        <v>#DIV/0!</v>
      </c>
      <c r="P1578" s="34">
        <f t="shared" si="338"/>
        <v>0</v>
      </c>
      <c r="R1578" s="5"/>
    </row>
    <row r="1579" spans="1:18" s="2" customFormat="1" ht="16.5" hidden="1" customHeight="1" x14ac:dyDescent="0.2">
      <c r="A1579" s="42"/>
      <c r="B1579" s="85">
        <v>85178</v>
      </c>
      <c r="C1579" s="86" t="s">
        <v>143</v>
      </c>
      <c r="D1579" s="135">
        <f t="shared" si="336"/>
        <v>0</v>
      </c>
      <c r="E1579" s="139">
        <f>SUM(E1580,E1589)</f>
        <v>0</v>
      </c>
      <c r="F1579" s="135">
        <f>SUM(F1580,F1589)</f>
        <v>0</v>
      </c>
      <c r="G1579" s="23" t="e">
        <f t="shared" si="337"/>
        <v>#DIV/0!</v>
      </c>
      <c r="H1579" s="139">
        <f>SUM(H1580,H1589)</f>
        <v>0</v>
      </c>
      <c r="I1579" s="135">
        <f t="shared" si="341"/>
        <v>0</v>
      </c>
      <c r="J1579" s="135">
        <f t="shared" si="341"/>
        <v>0</v>
      </c>
      <c r="K1579" s="54" t="e">
        <f t="shared" si="339"/>
        <v>#DIV/0!</v>
      </c>
      <c r="L1579" s="139">
        <f>SUM(L1580,L1589)</f>
        <v>0</v>
      </c>
      <c r="M1579" s="139">
        <f>SUM(M1580,M1589)</f>
        <v>0</v>
      </c>
      <c r="N1579" s="139">
        <f>SUM(N1580,N1589)</f>
        <v>0</v>
      </c>
      <c r="O1579" s="54"/>
      <c r="P1579" s="58">
        <f t="shared" si="338"/>
        <v>0</v>
      </c>
      <c r="R1579" s="5"/>
    </row>
    <row r="1580" spans="1:18" s="2" customFormat="1" ht="16.5" hidden="1" customHeight="1" x14ac:dyDescent="0.2">
      <c r="A1580" s="42"/>
      <c r="B1580" s="123"/>
      <c r="C1580" s="41" t="s">
        <v>110</v>
      </c>
      <c r="D1580" s="135">
        <f t="shared" si="336"/>
        <v>0</v>
      </c>
      <c r="E1580" s="135">
        <f>SUM(E1582,E1586,E1587,E1588)</f>
        <v>0</v>
      </c>
      <c r="F1580" s="135">
        <f>SUM(F1582,F1586,F1587,F1588)</f>
        <v>0</v>
      </c>
      <c r="G1580" s="23" t="e">
        <f t="shared" si="337"/>
        <v>#DIV/0!</v>
      </c>
      <c r="H1580" s="135"/>
      <c r="I1580" s="135">
        <f t="shared" si="341"/>
        <v>0</v>
      </c>
      <c r="J1580" s="135">
        <f t="shared" si="341"/>
        <v>0</v>
      </c>
      <c r="K1580" s="23" t="e">
        <f t="shared" si="339"/>
        <v>#DIV/0!</v>
      </c>
      <c r="L1580" s="135"/>
      <c r="M1580" s="135"/>
      <c r="N1580" s="135"/>
      <c r="O1580" s="23"/>
      <c r="P1580" s="19">
        <f t="shared" si="338"/>
        <v>0</v>
      </c>
      <c r="R1580" s="5"/>
    </row>
    <row r="1581" spans="1:18" s="2" customFormat="1" hidden="1" x14ac:dyDescent="0.2">
      <c r="A1581" s="42"/>
      <c r="B1581" s="45"/>
      <c r="C1581" s="27" t="s">
        <v>22</v>
      </c>
      <c r="D1581" s="135">
        <f t="shared" si="336"/>
        <v>0</v>
      </c>
      <c r="E1581" s="135"/>
      <c r="F1581" s="135"/>
      <c r="G1581" s="23"/>
      <c r="H1581" s="135"/>
      <c r="I1581" s="135">
        <f t="shared" si="341"/>
        <v>0</v>
      </c>
      <c r="J1581" s="135">
        <f t="shared" si="341"/>
        <v>0</v>
      </c>
      <c r="K1581" s="23"/>
      <c r="L1581" s="135"/>
      <c r="M1581" s="135"/>
      <c r="N1581" s="135"/>
      <c r="O1581" s="23"/>
      <c r="P1581" s="19">
        <f t="shared" si="338"/>
        <v>0</v>
      </c>
      <c r="R1581" s="5"/>
    </row>
    <row r="1582" spans="1:18" s="2" customFormat="1" ht="15" hidden="1" customHeight="1" x14ac:dyDescent="0.2">
      <c r="A1582" s="42"/>
      <c r="B1582" s="45"/>
      <c r="C1582" s="22" t="s">
        <v>14</v>
      </c>
      <c r="D1582" s="135">
        <f t="shared" si="336"/>
        <v>0</v>
      </c>
      <c r="E1582" s="135">
        <f>SUM(E1584:E1585)</f>
        <v>0</v>
      </c>
      <c r="F1582" s="135">
        <f>SUM(F1584:F1585)</f>
        <v>0</v>
      </c>
      <c r="G1582" s="23" t="e">
        <f t="shared" si="337"/>
        <v>#DIV/0!</v>
      </c>
      <c r="H1582" s="135"/>
      <c r="I1582" s="135">
        <f t="shared" si="341"/>
        <v>0</v>
      </c>
      <c r="J1582" s="135">
        <f t="shared" si="341"/>
        <v>0</v>
      </c>
      <c r="K1582" s="23" t="e">
        <f t="shared" si="339"/>
        <v>#DIV/0!</v>
      </c>
      <c r="L1582" s="135"/>
      <c r="M1582" s="135"/>
      <c r="N1582" s="135"/>
      <c r="O1582" s="23"/>
      <c r="P1582" s="19">
        <f t="shared" si="338"/>
        <v>0</v>
      </c>
      <c r="R1582" s="5"/>
    </row>
    <row r="1583" spans="1:18" s="2" customFormat="1" hidden="1" x14ac:dyDescent="0.2">
      <c r="A1583" s="42"/>
      <c r="B1583" s="45"/>
      <c r="C1583" s="27" t="s">
        <v>15</v>
      </c>
      <c r="D1583" s="135">
        <f t="shared" si="336"/>
        <v>0</v>
      </c>
      <c r="E1583" s="135"/>
      <c r="F1583" s="135"/>
      <c r="G1583" s="23"/>
      <c r="H1583" s="135"/>
      <c r="I1583" s="135">
        <f t="shared" si="341"/>
        <v>0</v>
      </c>
      <c r="J1583" s="135">
        <f t="shared" si="341"/>
        <v>0</v>
      </c>
      <c r="K1583" s="23"/>
      <c r="L1583" s="135"/>
      <c r="M1583" s="135"/>
      <c r="N1583" s="135"/>
      <c r="O1583" s="23"/>
      <c r="P1583" s="19">
        <f t="shared" si="338"/>
        <v>0</v>
      </c>
      <c r="R1583" s="5"/>
    </row>
    <row r="1584" spans="1:18" s="2" customFormat="1" ht="15" hidden="1" customHeight="1" x14ac:dyDescent="0.2">
      <c r="A1584" s="42"/>
      <c r="B1584" s="45"/>
      <c r="C1584" s="27" t="s">
        <v>19</v>
      </c>
      <c r="D1584" s="135">
        <f t="shared" si="336"/>
        <v>0</v>
      </c>
      <c r="E1584" s="135"/>
      <c r="F1584" s="135"/>
      <c r="G1584" s="23" t="e">
        <f t="shared" si="337"/>
        <v>#DIV/0!</v>
      </c>
      <c r="H1584" s="135"/>
      <c r="I1584" s="135">
        <f t="shared" si="341"/>
        <v>0</v>
      </c>
      <c r="J1584" s="135">
        <f t="shared" si="341"/>
        <v>0</v>
      </c>
      <c r="K1584" s="23" t="e">
        <f t="shared" si="339"/>
        <v>#DIV/0!</v>
      </c>
      <c r="L1584" s="135"/>
      <c r="M1584" s="135"/>
      <c r="N1584" s="135"/>
      <c r="O1584" s="23"/>
      <c r="P1584" s="19">
        <f t="shared" si="338"/>
        <v>0</v>
      </c>
      <c r="R1584" s="5"/>
    </row>
    <row r="1585" spans="1:18" s="2" customFormat="1" ht="15" hidden="1" customHeight="1" x14ac:dyDescent="0.2">
      <c r="A1585" s="42"/>
      <c r="B1585" s="112"/>
      <c r="C1585" s="122" t="s">
        <v>18</v>
      </c>
      <c r="D1585" s="140">
        <f t="shared" si="336"/>
        <v>0</v>
      </c>
      <c r="E1585" s="140"/>
      <c r="F1585" s="140"/>
      <c r="G1585" s="50" t="e">
        <f t="shared" si="337"/>
        <v>#DIV/0!</v>
      </c>
      <c r="H1585" s="140"/>
      <c r="I1585" s="140">
        <f t="shared" si="341"/>
        <v>0</v>
      </c>
      <c r="J1585" s="135">
        <f t="shared" si="341"/>
        <v>0</v>
      </c>
      <c r="K1585" s="50" t="e">
        <f t="shared" si="339"/>
        <v>#DIV/0!</v>
      </c>
      <c r="L1585" s="140"/>
      <c r="M1585" s="140"/>
      <c r="N1585" s="140"/>
      <c r="O1585" s="50"/>
      <c r="P1585" s="34">
        <f t="shared" si="338"/>
        <v>0</v>
      </c>
      <c r="R1585" s="5"/>
    </row>
    <row r="1586" spans="1:18" s="2" customFormat="1" ht="15" hidden="1" customHeight="1" x14ac:dyDescent="0.2">
      <c r="A1586" s="42"/>
      <c r="B1586" s="45"/>
      <c r="C1586" s="22" t="s">
        <v>16</v>
      </c>
      <c r="D1586" s="135">
        <f t="shared" si="336"/>
        <v>0</v>
      </c>
      <c r="E1586" s="135"/>
      <c r="F1586" s="135"/>
      <c r="G1586" s="23" t="e">
        <f t="shared" si="337"/>
        <v>#DIV/0!</v>
      </c>
      <c r="H1586" s="135"/>
      <c r="I1586" s="135">
        <f t="shared" si="341"/>
        <v>0</v>
      </c>
      <c r="J1586" s="135">
        <f t="shared" si="341"/>
        <v>0</v>
      </c>
      <c r="K1586" s="23" t="e">
        <f t="shared" si="339"/>
        <v>#DIV/0!</v>
      </c>
      <c r="L1586" s="135"/>
      <c r="M1586" s="135"/>
      <c r="N1586" s="135"/>
      <c r="O1586" s="23" t="e">
        <f t="shared" si="340"/>
        <v>#DIV/0!</v>
      </c>
      <c r="P1586" s="19">
        <f t="shared" si="338"/>
        <v>0</v>
      </c>
      <c r="R1586" s="5"/>
    </row>
    <row r="1587" spans="1:18" s="2" customFormat="1" ht="15" hidden="1" customHeight="1" x14ac:dyDescent="0.2">
      <c r="A1587" s="42"/>
      <c r="B1587" s="112"/>
      <c r="C1587" s="49" t="s">
        <v>17</v>
      </c>
      <c r="D1587" s="140">
        <f t="shared" si="336"/>
        <v>0</v>
      </c>
      <c r="E1587" s="140"/>
      <c r="F1587" s="140"/>
      <c r="G1587" s="50" t="e">
        <f t="shared" si="337"/>
        <v>#DIV/0!</v>
      </c>
      <c r="H1587" s="140"/>
      <c r="I1587" s="140">
        <f t="shared" si="341"/>
        <v>0</v>
      </c>
      <c r="J1587" s="135">
        <f t="shared" si="341"/>
        <v>0</v>
      </c>
      <c r="K1587" s="50" t="e">
        <f t="shared" si="339"/>
        <v>#DIV/0!</v>
      </c>
      <c r="L1587" s="140"/>
      <c r="M1587" s="140"/>
      <c r="N1587" s="140"/>
      <c r="O1587" s="50" t="e">
        <f t="shared" si="340"/>
        <v>#DIV/0!</v>
      </c>
      <c r="P1587" s="34">
        <f t="shared" si="338"/>
        <v>0</v>
      </c>
      <c r="R1587" s="5"/>
    </row>
    <row r="1588" spans="1:18" s="2" customFormat="1" ht="39" hidden="1" customHeight="1" x14ac:dyDescent="0.2">
      <c r="A1588" s="42"/>
      <c r="B1588" s="45"/>
      <c r="C1588" s="24" t="s">
        <v>149</v>
      </c>
      <c r="D1588" s="135">
        <f t="shared" si="336"/>
        <v>0</v>
      </c>
      <c r="E1588" s="135"/>
      <c r="F1588" s="135"/>
      <c r="G1588" s="23" t="e">
        <f t="shared" si="337"/>
        <v>#DIV/0!</v>
      </c>
      <c r="H1588" s="135"/>
      <c r="I1588" s="135">
        <f t="shared" si="341"/>
        <v>0</v>
      </c>
      <c r="J1588" s="135">
        <f t="shared" si="341"/>
        <v>0</v>
      </c>
      <c r="K1588" s="23" t="e">
        <f t="shared" si="339"/>
        <v>#DIV/0!</v>
      </c>
      <c r="L1588" s="135"/>
      <c r="M1588" s="135"/>
      <c r="N1588" s="135"/>
      <c r="O1588" s="23" t="e">
        <f t="shared" si="340"/>
        <v>#DIV/0!</v>
      </c>
      <c r="P1588" s="19">
        <f t="shared" si="338"/>
        <v>0</v>
      </c>
      <c r="R1588" s="5"/>
    </row>
    <row r="1589" spans="1:18" s="2" customFormat="1" ht="15" hidden="1" customHeight="1" x14ac:dyDescent="0.2">
      <c r="A1589" s="42"/>
      <c r="B1589" s="45"/>
      <c r="C1589" s="25" t="s">
        <v>111</v>
      </c>
      <c r="D1589" s="135">
        <f t="shared" si="336"/>
        <v>0</v>
      </c>
      <c r="E1589" s="135">
        <f>SUM(E1591)</f>
        <v>0</v>
      </c>
      <c r="F1589" s="135">
        <f>SUM(F1591)</f>
        <v>0</v>
      </c>
      <c r="G1589" s="23" t="e">
        <f t="shared" si="337"/>
        <v>#DIV/0!</v>
      </c>
      <c r="H1589" s="135">
        <f>SUM(H1591)</f>
        <v>0</v>
      </c>
      <c r="I1589" s="135">
        <f t="shared" si="341"/>
        <v>0</v>
      </c>
      <c r="J1589" s="135">
        <f t="shared" si="341"/>
        <v>0</v>
      </c>
      <c r="K1589" s="23" t="e">
        <f t="shared" si="339"/>
        <v>#DIV/0!</v>
      </c>
      <c r="L1589" s="135">
        <f>SUM(L1591)</f>
        <v>0</v>
      </c>
      <c r="M1589" s="135">
        <f>SUM(M1591)</f>
        <v>0</v>
      </c>
      <c r="N1589" s="135">
        <f>SUM(N1591)</f>
        <v>0</v>
      </c>
      <c r="O1589" s="23" t="e">
        <f t="shared" si="340"/>
        <v>#DIV/0!</v>
      </c>
      <c r="P1589" s="19">
        <f t="shared" si="338"/>
        <v>0</v>
      </c>
      <c r="R1589" s="5"/>
    </row>
    <row r="1590" spans="1:18" s="2" customFormat="1" hidden="1" x14ac:dyDescent="0.2">
      <c r="A1590" s="42"/>
      <c r="B1590" s="45"/>
      <c r="C1590" s="26" t="s">
        <v>22</v>
      </c>
      <c r="D1590" s="135">
        <f t="shared" si="336"/>
        <v>0</v>
      </c>
      <c r="E1590" s="135"/>
      <c r="F1590" s="135"/>
      <c r="G1590" s="23" t="e">
        <f t="shared" si="337"/>
        <v>#DIV/0!</v>
      </c>
      <c r="H1590" s="135"/>
      <c r="I1590" s="135">
        <f t="shared" si="341"/>
        <v>0</v>
      </c>
      <c r="J1590" s="135">
        <f t="shared" si="341"/>
        <v>0</v>
      </c>
      <c r="K1590" s="23" t="e">
        <f t="shared" si="339"/>
        <v>#DIV/0!</v>
      </c>
      <c r="L1590" s="135"/>
      <c r="M1590" s="135"/>
      <c r="N1590" s="135"/>
      <c r="O1590" s="23" t="e">
        <f t="shared" si="340"/>
        <v>#DIV/0!</v>
      </c>
      <c r="P1590" s="19">
        <f t="shared" si="338"/>
        <v>0</v>
      </c>
      <c r="R1590" s="5"/>
    </row>
    <row r="1591" spans="1:18" s="2" customFormat="1" ht="15" hidden="1" customHeight="1" x14ac:dyDescent="0.2">
      <c r="A1591" s="42"/>
      <c r="B1591" s="112"/>
      <c r="C1591" s="49" t="s">
        <v>7</v>
      </c>
      <c r="D1591" s="140">
        <f t="shared" si="336"/>
        <v>0</v>
      </c>
      <c r="E1591" s="140"/>
      <c r="F1591" s="140"/>
      <c r="G1591" s="50" t="e">
        <f t="shared" si="337"/>
        <v>#DIV/0!</v>
      </c>
      <c r="H1591" s="140"/>
      <c r="I1591" s="140">
        <f t="shared" si="341"/>
        <v>0</v>
      </c>
      <c r="J1591" s="135">
        <f t="shared" si="341"/>
        <v>0</v>
      </c>
      <c r="K1591" s="50" t="e">
        <f t="shared" si="339"/>
        <v>#DIV/0!</v>
      </c>
      <c r="L1591" s="140"/>
      <c r="M1591" s="140"/>
      <c r="N1591" s="140"/>
      <c r="O1591" s="50" t="e">
        <f t="shared" si="340"/>
        <v>#DIV/0!</v>
      </c>
      <c r="P1591" s="34">
        <f t="shared" si="338"/>
        <v>0</v>
      </c>
      <c r="R1591" s="5"/>
    </row>
    <row r="1592" spans="1:18" s="2" customFormat="1" ht="22.5" customHeight="1" x14ac:dyDescent="0.2">
      <c r="A1592" s="42"/>
      <c r="B1592" s="32">
        <v>85195</v>
      </c>
      <c r="C1592" s="25" t="s">
        <v>28</v>
      </c>
      <c r="D1592" s="135">
        <f t="shared" si="336"/>
        <v>5985500</v>
      </c>
      <c r="E1592" s="135">
        <f>SUM(E1593,E1602)</f>
        <v>14880328</v>
      </c>
      <c r="F1592" s="135">
        <f>SUM(F1593,F1602)</f>
        <v>14224771.960000001</v>
      </c>
      <c r="G1592" s="23">
        <f t="shared" si="337"/>
        <v>95.594478562569336</v>
      </c>
      <c r="H1592" s="135">
        <f>SUM(H1593,H1602)</f>
        <v>5495500</v>
      </c>
      <c r="I1592" s="135">
        <f t="shared" si="341"/>
        <v>14512737</v>
      </c>
      <c r="J1592" s="135">
        <f t="shared" si="341"/>
        <v>13887053.020000001</v>
      </c>
      <c r="K1592" s="23">
        <f t="shared" si="339"/>
        <v>95.688725152257646</v>
      </c>
      <c r="L1592" s="135">
        <f>SUM(L1593,L1602)</f>
        <v>490000</v>
      </c>
      <c r="M1592" s="135">
        <f>SUM(M1593,M1602)</f>
        <v>367591</v>
      </c>
      <c r="N1592" s="135">
        <f>SUM(N1593,N1602)</f>
        <v>337718.94</v>
      </c>
      <c r="O1592" s="23">
        <f t="shared" si="340"/>
        <v>91.873560560514264</v>
      </c>
      <c r="P1592" s="59">
        <f t="shared" si="338"/>
        <v>8894828</v>
      </c>
      <c r="R1592" s="5"/>
    </row>
    <row r="1593" spans="1:18" s="2" customFormat="1" ht="12" customHeight="1" x14ac:dyDescent="0.2">
      <c r="A1593" s="42"/>
      <c r="B1593" s="45"/>
      <c r="C1593" s="41" t="s">
        <v>110</v>
      </c>
      <c r="D1593" s="135">
        <f t="shared" si="336"/>
        <v>5385500</v>
      </c>
      <c r="E1593" s="135">
        <f>SUM(E1595,E1599,E1600,E1601)</f>
        <v>14280328</v>
      </c>
      <c r="F1593" s="135">
        <f>SUM(F1595,F1599,F1600,F1601)</f>
        <v>13624771.960000001</v>
      </c>
      <c r="G1593" s="23">
        <f t="shared" si="337"/>
        <v>95.409376871455621</v>
      </c>
      <c r="H1593" s="135">
        <f>SUM(H1595,H1599,H1600,H1601)</f>
        <v>4895500</v>
      </c>
      <c r="I1593" s="135">
        <f t="shared" si="341"/>
        <v>13912737</v>
      </c>
      <c r="J1593" s="135">
        <f t="shared" si="341"/>
        <v>13287053.020000001</v>
      </c>
      <c r="K1593" s="23">
        <f t="shared" si="339"/>
        <v>95.502797328807418</v>
      </c>
      <c r="L1593" s="135">
        <f>SUM(L1595,L1599,L1600,L1601)</f>
        <v>490000</v>
      </c>
      <c r="M1593" s="135">
        <f>SUM(M1595,M1599,M1600,M1601)</f>
        <v>367591</v>
      </c>
      <c r="N1593" s="135">
        <f>SUM(N1595,N1599,N1600,N1601)</f>
        <v>337718.94</v>
      </c>
      <c r="O1593" s="23">
        <f t="shared" si="340"/>
        <v>91.873560560514264</v>
      </c>
      <c r="P1593" s="19">
        <f t="shared" si="338"/>
        <v>8894828</v>
      </c>
      <c r="R1593" s="5"/>
    </row>
    <row r="1594" spans="1:18" s="2" customFormat="1" x14ac:dyDescent="0.2">
      <c r="A1594" s="42"/>
      <c r="B1594" s="45"/>
      <c r="C1594" s="27" t="s">
        <v>22</v>
      </c>
      <c r="D1594" s="135"/>
      <c r="E1594" s="135"/>
      <c r="F1594" s="135"/>
      <c r="G1594" s="23"/>
      <c r="H1594" s="135"/>
      <c r="I1594" s="135"/>
      <c r="J1594" s="135"/>
      <c r="K1594" s="23"/>
      <c r="L1594" s="135"/>
      <c r="M1594" s="135"/>
      <c r="N1594" s="135"/>
      <c r="O1594" s="23"/>
      <c r="P1594" s="19">
        <f t="shared" si="338"/>
        <v>0</v>
      </c>
      <c r="R1594" s="5"/>
    </row>
    <row r="1595" spans="1:18" s="2" customFormat="1" ht="15" customHeight="1" x14ac:dyDescent="0.2">
      <c r="A1595" s="42"/>
      <c r="B1595" s="45"/>
      <c r="C1595" s="22" t="s">
        <v>14</v>
      </c>
      <c r="D1595" s="135">
        <f t="shared" ref="D1595:D1604" si="342">H1595+L1595</f>
        <v>698000</v>
      </c>
      <c r="E1595" s="135">
        <f>SUM(E1597:E1598)</f>
        <v>6543528</v>
      </c>
      <c r="F1595" s="135">
        <f>SUM(F1597:F1598)</f>
        <v>6013187.5</v>
      </c>
      <c r="G1595" s="23">
        <f t="shared" si="337"/>
        <v>91.895190178753722</v>
      </c>
      <c r="H1595" s="135">
        <f>SUM(H1597:H1598)</f>
        <v>208000</v>
      </c>
      <c r="I1595" s="135">
        <f t="shared" si="341"/>
        <v>6175937</v>
      </c>
      <c r="J1595" s="135">
        <f t="shared" si="341"/>
        <v>5675468.5599999996</v>
      </c>
      <c r="K1595" s="23">
        <f t="shared" si="339"/>
        <v>91.896477570933769</v>
      </c>
      <c r="L1595" s="135">
        <f>SUM(L1597:L1598)</f>
        <v>490000</v>
      </c>
      <c r="M1595" s="135">
        <f>SUM(M1597:M1598)</f>
        <v>367591</v>
      </c>
      <c r="N1595" s="135">
        <f>SUM(N1597:N1598)</f>
        <v>337718.94</v>
      </c>
      <c r="O1595" s="23">
        <f t="shared" si="340"/>
        <v>91.873560560514264</v>
      </c>
      <c r="P1595" s="19">
        <f t="shared" si="338"/>
        <v>5845528</v>
      </c>
      <c r="R1595" s="5"/>
    </row>
    <row r="1596" spans="1:18" s="2" customFormat="1" ht="11.25" customHeight="1" x14ac:dyDescent="0.2">
      <c r="A1596" s="42"/>
      <c r="B1596" s="45"/>
      <c r="C1596" s="27" t="s">
        <v>15</v>
      </c>
      <c r="D1596" s="135"/>
      <c r="E1596" s="135"/>
      <c r="F1596" s="135"/>
      <c r="G1596" s="23"/>
      <c r="H1596" s="135"/>
      <c r="I1596" s="135"/>
      <c r="J1596" s="138"/>
      <c r="K1596" s="23"/>
      <c r="L1596" s="135"/>
      <c r="M1596" s="135"/>
      <c r="N1596" s="135"/>
      <c r="O1596" s="23"/>
      <c r="P1596" s="19">
        <f t="shared" si="338"/>
        <v>0</v>
      </c>
      <c r="R1596" s="5"/>
    </row>
    <row r="1597" spans="1:18" s="2" customFormat="1" ht="15" customHeight="1" x14ac:dyDescent="0.2">
      <c r="A1597" s="42"/>
      <c r="B1597" s="45"/>
      <c r="C1597" s="27" t="s">
        <v>19</v>
      </c>
      <c r="D1597" s="135">
        <f t="shared" si="342"/>
        <v>100000</v>
      </c>
      <c r="E1597" s="135">
        <v>3512630</v>
      </c>
      <c r="F1597" s="135">
        <v>3481709.34</v>
      </c>
      <c r="G1597" s="23">
        <f t="shared" si="337"/>
        <v>99.119729091877019</v>
      </c>
      <c r="H1597" s="135">
        <v>100000</v>
      </c>
      <c r="I1597" s="135">
        <f t="shared" si="341"/>
        <v>3512630</v>
      </c>
      <c r="J1597" s="135">
        <f t="shared" si="341"/>
        <v>3481709.34</v>
      </c>
      <c r="K1597" s="23">
        <f t="shared" si="339"/>
        <v>99.119729091877019</v>
      </c>
      <c r="L1597" s="135"/>
      <c r="M1597" s="135"/>
      <c r="N1597" s="135"/>
      <c r="O1597" s="23"/>
      <c r="P1597" s="19">
        <f t="shared" si="338"/>
        <v>3412630</v>
      </c>
      <c r="R1597" s="5"/>
    </row>
    <row r="1598" spans="1:18" s="2" customFormat="1" ht="15" customHeight="1" x14ac:dyDescent="0.2">
      <c r="A1598" s="117"/>
      <c r="B1598" s="45"/>
      <c r="C1598" s="127" t="s">
        <v>18</v>
      </c>
      <c r="D1598" s="135">
        <f t="shared" si="342"/>
        <v>598000</v>
      </c>
      <c r="E1598" s="135">
        <v>3030898</v>
      </c>
      <c r="F1598" s="135">
        <v>2531478.16</v>
      </c>
      <c r="G1598" s="23">
        <f t="shared" si="337"/>
        <v>83.522380495813451</v>
      </c>
      <c r="H1598" s="135">
        <v>108000</v>
      </c>
      <c r="I1598" s="135">
        <f t="shared" si="341"/>
        <v>2663307</v>
      </c>
      <c r="J1598" s="135">
        <f t="shared" si="341"/>
        <v>2193759.2200000002</v>
      </c>
      <c r="K1598" s="23">
        <f t="shared" si="339"/>
        <v>82.36974633416277</v>
      </c>
      <c r="L1598" s="135">
        <v>490000</v>
      </c>
      <c r="M1598" s="135">
        <v>367591</v>
      </c>
      <c r="N1598" s="135">
        <v>337718.94</v>
      </c>
      <c r="O1598" s="23">
        <f t="shared" si="340"/>
        <v>91.873560560514264</v>
      </c>
      <c r="P1598" s="19">
        <f t="shared" si="338"/>
        <v>2432898</v>
      </c>
      <c r="R1598" s="5"/>
    </row>
    <row r="1599" spans="1:18" s="2" customFormat="1" ht="15" customHeight="1" x14ac:dyDescent="0.2">
      <c r="A1599" s="42"/>
      <c r="B1599" s="45"/>
      <c r="C1599" s="22" t="s">
        <v>16</v>
      </c>
      <c r="D1599" s="135">
        <f t="shared" si="342"/>
        <v>4687500</v>
      </c>
      <c r="E1599" s="135">
        <v>7728300</v>
      </c>
      <c r="F1599" s="135">
        <v>7603754.1600000001</v>
      </c>
      <c r="G1599" s="23">
        <f t="shared" si="337"/>
        <v>98.388444547960091</v>
      </c>
      <c r="H1599" s="135">
        <v>4687500</v>
      </c>
      <c r="I1599" s="135">
        <f t="shared" si="341"/>
        <v>7728300</v>
      </c>
      <c r="J1599" s="135">
        <f t="shared" si="341"/>
        <v>7603754.1600000001</v>
      </c>
      <c r="K1599" s="23">
        <f t="shared" si="339"/>
        <v>98.388444547960091</v>
      </c>
      <c r="L1599" s="135"/>
      <c r="M1599" s="135"/>
      <c r="N1599" s="135"/>
      <c r="O1599" s="23"/>
      <c r="P1599" s="19">
        <f t="shared" si="338"/>
        <v>3040800</v>
      </c>
      <c r="R1599" s="5"/>
    </row>
    <row r="1600" spans="1:18" s="2" customFormat="1" ht="15" customHeight="1" x14ac:dyDescent="0.2">
      <c r="A1600" s="42"/>
      <c r="B1600" s="45"/>
      <c r="C1600" s="22" t="s">
        <v>17</v>
      </c>
      <c r="D1600" s="135"/>
      <c r="E1600" s="135">
        <v>8500</v>
      </c>
      <c r="F1600" s="135">
        <v>7830.3</v>
      </c>
      <c r="G1600" s="23">
        <f t="shared" si="337"/>
        <v>92.121176470588239</v>
      </c>
      <c r="H1600" s="135"/>
      <c r="I1600" s="135">
        <f t="shared" si="341"/>
        <v>8500</v>
      </c>
      <c r="J1600" s="135">
        <f t="shared" si="341"/>
        <v>7830.3</v>
      </c>
      <c r="K1600" s="23">
        <f t="shared" si="339"/>
        <v>92.121176470588239</v>
      </c>
      <c r="L1600" s="135"/>
      <c r="M1600" s="135"/>
      <c r="N1600" s="135"/>
      <c r="O1600" s="23"/>
      <c r="P1600" s="19">
        <f t="shared" si="338"/>
        <v>8500</v>
      </c>
      <c r="R1600" s="5"/>
    </row>
    <row r="1601" spans="1:18" s="2" customFormat="1" ht="39" hidden="1" customHeight="1" x14ac:dyDescent="0.2">
      <c r="A1601" s="42"/>
      <c r="B1601" s="45"/>
      <c r="C1601" s="24" t="s">
        <v>149</v>
      </c>
      <c r="D1601" s="135"/>
      <c r="E1601" s="135"/>
      <c r="F1601" s="135"/>
      <c r="G1601" s="23" t="e">
        <f t="shared" si="337"/>
        <v>#DIV/0!</v>
      </c>
      <c r="H1601" s="135"/>
      <c r="I1601" s="135">
        <f t="shared" si="341"/>
        <v>0</v>
      </c>
      <c r="J1601" s="135">
        <f t="shared" si="341"/>
        <v>0</v>
      </c>
      <c r="K1601" s="23" t="e">
        <f t="shared" si="339"/>
        <v>#DIV/0!</v>
      </c>
      <c r="L1601" s="135"/>
      <c r="M1601" s="135"/>
      <c r="N1601" s="135"/>
      <c r="O1601" s="23"/>
      <c r="P1601" s="29">
        <f t="shared" si="338"/>
        <v>0</v>
      </c>
      <c r="R1601" s="5"/>
    </row>
    <row r="1602" spans="1:18" s="2" customFormat="1" ht="15" customHeight="1" x14ac:dyDescent="0.2">
      <c r="A1602" s="42"/>
      <c r="B1602" s="45"/>
      <c r="C1602" s="25" t="s">
        <v>111</v>
      </c>
      <c r="D1602" s="135">
        <f t="shared" si="342"/>
        <v>600000</v>
      </c>
      <c r="E1602" s="135">
        <f>SUM(E1604)</f>
        <v>600000</v>
      </c>
      <c r="F1602" s="135">
        <f>SUM(F1604)</f>
        <v>600000</v>
      </c>
      <c r="G1602" s="23">
        <f t="shared" si="337"/>
        <v>100</v>
      </c>
      <c r="H1602" s="135">
        <f>SUM(H1604)</f>
        <v>600000</v>
      </c>
      <c r="I1602" s="135">
        <f t="shared" si="341"/>
        <v>600000</v>
      </c>
      <c r="J1602" s="135">
        <f t="shared" si="341"/>
        <v>600000</v>
      </c>
      <c r="K1602" s="23">
        <f t="shared" si="339"/>
        <v>100</v>
      </c>
      <c r="L1602" s="135"/>
      <c r="M1602" s="135"/>
      <c r="N1602" s="135"/>
      <c r="O1602" s="23"/>
      <c r="P1602" s="19">
        <f t="shared" si="338"/>
        <v>0</v>
      </c>
      <c r="R1602" s="5"/>
    </row>
    <row r="1603" spans="1:18" s="2" customFormat="1" x14ac:dyDescent="0.2">
      <c r="A1603" s="42"/>
      <c r="B1603" s="45"/>
      <c r="C1603" s="26" t="s">
        <v>22</v>
      </c>
      <c r="D1603" s="135"/>
      <c r="E1603" s="135"/>
      <c r="F1603" s="135"/>
      <c r="G1603" s="23"/>
      <c r="H1603" s="135"/>
      <c r="I1603" s="135"/>
      <c r="J1603" s="135"/>
      <c r="K1603" s="23"/>
      <c r="L1603" s="135"/>
      <c r="M1603" s="135"/>
      <c r="N1603" s="135"/>
      <c r="O1603" s="23"/>
      <c r="P1603" s="19">
        <f t="shared" si="338"/>
        <v>0</v>
      </c>
      <c r="R1603" s="5"/>
    </row>
    <row r="1604" spans="1:18" s="2" customFormat="1" ht="15" customHeight="1" x14ac:dyDescent="0.2">
      <c r="A1604" s="43"/>
      <c r="B1604" s="46"/>
      <c r="C1604" s="37" t="s">
        <v>7</v>
      </c>
      <c r="D1604" s="136">
        <f t="shared" si="342"/>
        <v>600000</v>
      </c>
      <c r="E1604" s="136">
        <v>600000</v>
      </c>
      <c r="F1604" s="136">
        <v>600000</v>
      </c>
      <c r="G1604" s="38">
        <f t="shared" ref="G1604:G1666" si="343">F1604/E1604*100</f>
        <v>100</v>
      </c>
      <c r="H1604" s="136">
        <v>600000</v>
      </c>
      <c r="I1604" s="136">
        <f t="shared" si="341"/>
        <v>600000</v>
      </c>
      <c r="J1604" s="136">
        <f t="shared" si="341"/>
        <v>600000</v>
      </c>
      <c r="K1604" s="38">
        <f t="shared" si="339"/>
        <v>100</v>
      </c>
      <c r="L1604" s="135"/>
      <c r="M1604" s="135"/>
      <c r="N1604" s="135"/>
      <c r="O1604" s="23"/>
      <c r="P1604" s="19">
        <f t="shared" si="338"/>
        <v>0</v>
      </c>
      <c r="R1604" s="5"/>
    </row>
    <row r="1605" spans="1:18" s="2" customFormat="1" ht="12.75" hidden="1" customHeight="1" x14ac:dyDescent="0.2">
      <c r="A1605" s="42"/>
      <c r="B1605" s="45"/>
      <c r="C1605" s="27" t="s">
        <v>15</v>
      </c>
      <c r="D1605" s="135">
        <f t="shared" ref="D1605:D1668" si="344">H1605+L1605</f>
        <v>0</v>
      </c>
      <c r="E1605" s="135"/>
      <c r="F1605" s="135"/>
      <c r="G1605" s="23"/>
      <c r="H1605" s="135"/>
      <c r="I1605" s="135">
        <f t="shared" si="341"/>
        <v>0</v>
      </c>
      <c r="J1605" s="135">
        <f t="shared" si="341"/>
        <v>0</v>
      </c>
      <c r="K1605" s="23"/>
      <c r="L1605" s="135"/>
      <c r="M1605" s="135"/>
      <c r="N1605" s="135"/>
      <c r="O1605" s="23"/>
      <c r="P1605" s="19">
        <f t="shared" si="338"/>
        <v>0</v>
      </c>
      <c r="R1605" s="5"/>
    </row>
    <row r="1606" spans="1:18" s="2" customFormat="1" ht="38.25" hidden="1" customHeight="1" x14ac:dyDescent="0.2">
      <c r="A1606" s="43"/>
      <c r="B1606" s="46"/>
      <c r="C1606" s="39" t="s">
        <v>150</v>
      </c>
      <c r="D1606" s="136">
        <f t="shared" si="344"/>
        <v>0</v>
      </c>
      <c r="E1606" s="136"/>
      <c r="F1606" s="136"/>
      <c r="G1606" s="38" t="e">
        <f t="shared" si="343"/>
        <v>#DIV/0!</v>
      </c>
      <c r="H1606" s="136"/>
      <c r="I1606" s="136">
        <f t="shared" si="341"/>
        <v>0</v>
      </c>
      <c r="J1606" s="136">
        <f t="shared" si="341"/>
        <v>0</v>
      </c>
      <c r="K1606" s="38" t="e">
        <f t="shared" si="339"/>
        <v>#DIV/0!</v>
      </c>
      <c r="L1606" s="136"/>
      <c r="M1606" s="136"/>
      <c r="N1606" s="136"/>
      <c r="O1606" s="38"/>
      <c r="P1606" s="29">
        <f t="shared" si="338"/>
        <v>0</v>
      </c>
      <c r="R1606" s="5"/>
    </row>
    <row r="1607" spans="1:18" s="2" customFormat="1" ht="23.25" customHeight="1" x14ac:dyDescent="0.2">
      <c r="A1607" s="42">
        <v>852</v>
      </c>
      <c r="B1607" s="219" t="s">
        <v>140</v>
      </c>
      <c r="C1607" s="220"/>
      <c r="D1607" s="156">
        <f t="shared" si="344"/>
        <v>442185851</v>
      </c>
      <c r="E1607" s="155">
        <f>SUM(E1608,E1623,E1638,E1653,E1668,E1713,E1683,E1698,E1728,E1743,E1758,E1773,E1788,E1803,E1818,E1833,E1848,E1863,E1878,E1908,E1893)</f>
        <v>504110227.79999995</v>
      </c>
      <c r="F1607" s="155">
        <f>SUM(F1608,F1623,F1638,F1653,F1668,F1713,F1683,F1698,F1728,F1743,F1758,F1773,F1788,F1803,F1818,F1833,F1848,F1863,F1878,F1908,F1893)</f>
        <v>502241981.94</v>
      </c>
      <c r="G1607" s="187">
        <f t="shared" si="343"/>
        <v>99.629397350624444</v>
      </c>
      <c r="H1607" s="155">
        <f>SUM(H1608,H1623,H1638,H1653,H1668,H1713,H1683,H1698,H1728,H1743,H1758,H1773,H1788,H1803,H1818,H1833,H1848,H1863,H1878,H1908,H1893)</f>
        <v>227501011</v>
      </c>
      <c r="I1607" s="155">
        <f t="shared" si="341"/>
        <v>259552107.02999997</v>
      </c>
      <c r="J1607" s="156">
        <f t="shared" si="341"/>
        <v>258924263.92999998</v>
      </c>
      <c r="K1607" s="187">
        <f t="shared" si="339"/>
        <v>99.758105180811569</v>
      </c>
      <c r="L1607" s="155">
        <f>SUM(L1608,L1623,L1638,L1653,L1668,L1713,L1683,L1698,L1728,L1743,L1758,L1773,L1788,L1803,L1818,L1833,L1848,L1863,L1878,L1908,L1893)</f>
        <v>214684840</v>
      </c>
      <c r="M1607" s="155">
        <f>SUM(M1608,M1623,M1638,M1653,M1668,M1713,M1683,M1698,M1728,M1743,M1758,M1773,M1788,M1803,M1818,M1833,M1848,M1863,M1878,M1908,M1893)</f>
        <v>244558120.76999998</v>
      </c>
      <c r="N1607" s="155">
        <f>SUM(N1608,N1623,N1638,N1653,N1668,N1713,N1683,N1698,N1728,N1743,N1758,N1773,N1788,N1803,N1818,N1833,N1848,N1863,N1878,N1908,N1893)</f>
        <v>243317718.01000002</v>
      </c>
      <c r="O1607" s="187">
        <f t="shared" si="340"/>
        <v>99.492798376069246</v>
      </c>
      <c r="P1607" s="30">
        <f t="shared" si="338"/>
        <v>61924376.799999952</v>
      </c>
      <c r="R1607" s="5"/>
    </row>
    <row r="1608" spans="1:18" s="2" customFormat="1" ht="19.5" hidden="1" customHeight="1" x14ac:dyDescent="0.2">
      <c r="A1608" s="42"/>
      <c r="B1608" s="85">
        <v>85201</v>
      </c>
      <c r="C1608" s="86" t="s">
        <v>195</v>
      </c>
      <c r="D1608" s="135">
        <f t="shared" si="344"/>
        <v>0</v>
      </c>
      <c r="E1608" s="139">
        <f>SUM(E1609,E1618)</f>
        <v>0</v>
      </c>
      <c r="F1608" s="135">
        <f>SUM(F1609,F1618)</f>
        <v>0</v>
      </c>
      <c r="G1608" s="23" t="e">
        <f t="shared" si="343"/>
        <v>#DIV/0!</v>
      </c>
      <c r="H1608" s="135"/>
      <c r="I1608" s="135">
        <f t="shared" si="341"/>
        <v>0</v>
      </c>
      <c r="J1608" s="135">
        <f t="shared" si="341"/>
        <v>0</v>
      </c>
      <c r="K1608" s="23"/>
      <c r="L1608" s="135">
        <f>SUM(L1609,L1618)</f>
        <v>0</v>
      </c>
      <c r="M1608" s="135">
        <f>SUM(M1609,M1618)</f>
        <v>0</v>
      </c>
      <c r="N1608" s="135">
        <f>SUM(N1609,N1618)</f>
        <v>0</v>
      </c>
      <c r="O1608" s="23" t="e">
        <f t="shared" si="340"/>
        <v>#DIV/0!</v>
      </c>
      <c r="P1608" s="59">
        <f t="shared" ref="P1608:P1671" si="345">E1608-D1608</f>
        <v>0</v>
      </c>
      <c r="R1608" s="5"/>
    </row>
    <row r="1609" spans="1:18" s="2" customFormat="1" ht="10.5" hidden="1" customHeight="1" x14ac:dyDescent="0.2">
      <c r="A1609" s="42"/>
      <c r="B1609" s="123"/>
      <c r="C1609" s="41" t="s">
        <v>110</v>
      </c>
      <c r="D1609" s="135">
        <f t="shared" si="344"/>
        <v>0</v>
      </c>
      <c r="E1609" s="135">
        <f>SUM(E1611,E1615,E1616,E1617)</f>
        <v>0</v>
      </c>
      <c r="F1609" s="135">
        <f>SUM(F1611,F1615,F1616,F1617)</f>
        <v>0</v>
      </c>
      <c r="G1609" s="23" t="e">
        <f t="shared" si="343"/>
        <v>#DIV/0!</v>
      </c>
      <c r="H1609" s="135"/>
      <c r="I1609" s="135">
        <f t="shared" si="341"/>
        <v>0</v>
      </c>
      <c r="J1609" s="135">
        <f t="shared" si="341"/>
        <v>0</v>
      </c>
      <c r="K1609" s="23"/>
      <c r="L1609" s="135">
        <f>SUM(L1611,L1615,L1616,L1617)</f>
        <v>0</v>
      </c>
      <c r="M1609" s="135">
        <f>SUM(M1611,M1615,M1616,M1617)</f>
        <v>0</v>
      </c>
      <c r="N1609" s="135">
        <f>SUM(N1611,N1615,N1616,N1617)</f>
        <v>0</v>
      </c>
      <c r="O1609" s="23" t="e">
        <f t="shared" si="340"/>
        <v>#DIV/0!</v>
      </c>
      <c r="P1609" s="19">
        <f t="shared" si="345"/>
        <v>0</v>
      </c>
      <c r="R1609" s="5"/>
    </row>
    <row r="1610" spans="1:18" s="2" customFormat="1" hidden="1" x14ac:dyDescent="0.2">
      <c r="A1610" s="42"/>
      <c r="B1610" s="45"/>
      <c r="C1610" s="27" t="s">
        <v>22</v>
      </c>
      <c r="D1610" s="135">
        <f t="shared" si="344"/>
        <v>0</v>
      </c>
      <c r="E1610" s="135"/>
      <c r="F1610" s="135"/>
      <c r="G1610" s="23"/>
      <c r="H1610" s="135"/>
      <c r="I1610" s="135">
        <f t="shared" si="341"/>
        <v>0</v>
      </c>
      <c r="J1610" s="135">
        <f t="shared" si="341"/>
        <v>0</v>
      </c>
      <c r="K1610" s="23"/>
      <c r="L1610" s="135"/>
      <c r="M1610" s="135"/>
      <c r="N1610" s="135"/>
      <c r="O1610" s="23"/>
      <c r="P1610" s="19">
        <f t="shared" si="345"/>
        <v>0</v>
      </c>
      <c r="R1610" s="5"/>
    </row>
    <row r="1611" spans="1:18" s="2" customFormat="1" ht="13.5" hidden="1" customHeight="1" x14ac:dyDescent="0.2">
      <c r="A1611" s="42"/>
      <c r="B1611" s="45"/>
      <c r="C1611" s="22" t="s">
        <v>14</v>
      </c>
      <c r="D1611" s="135">
        <f t="shared" si="344"/>
        <v>0</v>
      </c>
      <c r="E1611" s="135">
        <f>SUM(E1613:E1614)</f>
        <v>0</v>
      </c>
      <c r="F1611" s="135">
        <f>SUM(F1613:F1614)</f>
        <v>0</v>
      </c>
      <c r="G1611" s="23" t="e">
        <f t="shared" si="343"/>
        <v>#DIV/0!</v>
      </c>
      <c r="H1611" s="135"/>
      <c r="I1611" s="135">
        <f t="shared" si="341"/>
        <v>0</v>
      </c>
      <c r="J1611" s="135">
        <f t="shared" si="341"/>
        <v>0</v>
      </c>
      <c r="K1611" s="23"/>
      <c r="L1611" s="135">
        <f>SUM(L1613:L1614)</f>
        <v>0</v>
      </c>
      <c r="M1611" s="135">
        <f>SUM(M1613:M1614)</f>
        <v>0</v>
      </c>
      <c r="N1611" s="135">
        <f>SUM(N1613:N1614)</f>
        <v>0</v>
      </c>
      <c r="O1611" s="23" t="e">
        <f t="shared" si="340"/>
        <v>#DIV/0!</v>
      </c>
      <c r="P1611" s="19">
        <f t="shared" si="345"/>
        <v>0</v>
      </c>
      <c r="R1611" s="5"/>
    </row>
    <row r="1612" spans="1:18" s="2" customFormat="1" hidden="1" x14ac:dyDescent="0.2">
      <c r="A1612" s="42"/>
      <c r="B1612" s="45"/>
      <c r="C1612" s="27" t="s">
        <v>15</v>
      </c>
      <c r="D1612" s="135">
        <f t="shared" si="344"/>
        <v>0</v>
      </c>
      <c r="E1612" s="135"/>
      <c r="F1612" s="135"/>
      <c r="G1612" s="23"/>
      <c r="H1612" s="135"/>
      <c r="I1612" s="135">
        <f t="shared" si="341"/>
        <v>0</v>
      </c>
      <c r="J1612" s="135">
        <f t="shared" si="341"/>
        <v>0</v>
      </c>
      <c r="K1612" s="23"/>
      <c r="L1612" s="135"/>
      <c r="M1612" s="135"/>
      <c r="N1612" s="135"/>
      <c r="O1612" s="23"/>
      <c r="P1612" s="19">
        <f t="shared" si="345"/>
        <v>0</v>
      </c>
      <c r="R1612" s="5"/>
    </row>
    <row r="1613" spans="1:18" s="2" customFormat="1" ht="15" hidden="1" customHeight="1" x14ac:dyDescent="0.2">
      <c r="A1613" s="42"/>
      <c r="B1613" s="45"/>
      <c r="C1613" s="27" t="s">
        <v>19</v>
      </c>
      <c r="D1613" s="135">
        <f t="shared" si="344"/>
        <v>0</v>
      </c>
      <c r="E1613" s="135"/>
      <c r="F1613" s="135"/>
      <c r="G1613" s="23" t="e">
        <f t="shared" si="343"/>
        <v>#DIV/0!</v>
      </c>
      <c r="H1613" s="135"/>
      <c r="I1613" s="135">
        <f t="shared" si="341"/>
        <v>0</v>
      </c>
      <c r="J1613" s="135">
        <f t="shared" si="341"/>
        <v>0</v>
      </c>
      <c r="K1613" s="23"/>
      <c r="L1613" s="135"/>
      <c r="M1613" s="135"/>
      <c r="N1613" s="135"/>
      <c r="O1613" s="23" t="e">
        <f t="shared" si="340"/>
        <v>#DIV/0!</v>
      </c>
      <c r="P1613" s="19">
        <f t="shared" si="345"/>
        <v>0</v>
      </c>
      <c r="R1613" s="5"/>
    </row>
    <row r="1614" spans="1:18" s="2" customFormat="1" ht="16.5" hidden="1" customHeight="1" x14ac:dyDescent="0.2">
      <c r="A1614" s="42"/>
      <c r="B1614" s="45"/>
      <c r="C1614" s="27" t="s">
        <v>18</v>
      </c>
      <c r="D1614" s="135">
        <f t="shared" si="344"/>
        <v>0</v>
      </c>
      <c r="E1614" s="135"/>
      <c r="F1614" s="135"/>
      <c r="G1614" s="23" t="e">
        <f t="shared" si="343"/>
        <v>#DIV/0!</v>
      </c>
      <c r="H1614" s="135"/>
      <c r="I1614" s="135">
        <f t="shared" si="341"/>
        <v>0</v>
      </c>
      <c r="J1614" s="135">
        <f t="shared" si="341"/>
        <v>0</v>
      </c>
      <c r="K1614" s="23"/>
      <c r="L1614" s="135"/>
      <c r="M1614" s="135"/>
      <c r="N1614" s="135"/>
      <c r="O1614" s="23" t="e">
        <f t="shared" si="340"/>
        <v>#DIV/0!</v>
      </c>
      <c r="P1614" s="19">
        <f t="shared" si="345"/>
        <v>0</v>
      </c>
      <c r="R1614" s="5"/>
    </row>
    <row r="1615" spans="1:18" s="2" customFormat="1" ht="14.25" hidden="1" customHeight="1" x14ac:dyDescent="0.2">
      <c r="A1615" s="42"/>
      <c r="B1615" s="45"/>
      <c r="C1615" s="22" t="s">
        <v>16</v>
      </c>
      <c r="D1615" s="135">
        <f t="shared" si="344"/>
        <v>0</v>
      </c>
      <c r="E1615" s="135"/>
      <c r="F1615" s="135"/>
      <c r="G1615" s="23" t="e">
        <f t="shared" si="343"/>
        <v>#DIV/0!</v>
      </c>
      <c r="H1615" s="135"/>
      <c r="I1615" s="135">
        <f t="shared" si="341"/>
        <v>0</v>
      </c>
      <c r="J1615" s="135">
        <f t="shared" si="341"/>
        <v>0</v>
      </c>
      <c r="K1615" s="23"/>
      <c r="L1615" s="135"/>
      <c r="M1615" s="135"/>
      <c r="N1615" s="135"/>
      <c r="O1615" s="23" t="e">
        <f t="shared" si="340"/>
        <v>#DIV/0!</v>
      </c>
      <c r="P1615" s="19">
        <f t="shared" si="345"/>
        <v>0</v>
      </c>
      <c r="R1615" s="5"/>
    </row>
    <row r="1616" spans="1:18" s="2" customFormat="1" ht="13.5" hidden="1" customHeight="1" x14ac:dyDescent="0.2">
      <c r="A1616" s="42"/>
      <c r="B1616" s="45"/>
      <c r="C1616" s="22" t="s">
        <v>17</v>
      </c>
      <c r="D1616" s="135">
        <f t="shared" si="344"/>
        <v>0</v>
      </c>
      <c r="E1616" s="135"/>
      <c r="F1616" s="135"/>
      <c r="G1616" s="23" t="e">
        <f t="shared" si="343"/>
        <v>#DIV/0!</v>
      </c>
      <c r="H1616" s="135"/>
      <c r="I1616" s="135">
        <f t="shared" si="341"/>
        <v>0</v>
      </c>
      <c r="J1616" s="135">
        <f t="shared" si="341"/>
        <v>0</v>
      </c>
      <c r="K1616" s="23"/>
      <c r="L1616" s="135"/>
      <c r="M1616" s="135"/>
      <c r="N1616" s="135"/>
      <c r="O1616" s="23" t="e">
        <f t="shared" si="340"/>
        <v>#DIV/0!</v>
      </c>
      <c r="P1616" s="34">
        <f t="shared" si="345"/>
        <v>0</v>
      </c>
      <c r="R1616" s="5"/>
    </row>
    <row r="1617" spans="1:18" s="2" customFormat="1" ht="39" hidden="1" customHeight="1" x14ac:dyDescent="0.2">
      <c r="A1617" s="42"/>
      <c r="B1617" s="45"/>
      <c r="C1617" s="24" t="s">
        <v>149</v>
      </c>
      <c r="D1617" s="135">
        <f t="shared" si="344"/>
        <v>0</v>
      </c>
      <c r="E1617" s="135"/>
      <c r="F1617" s="135"/>
      <c r="G1617" s="23" t="e">
        <f t="shared" si="343"/>
        <v>#DIV/0!</v>
      </c>
      <c r="H1617" s="135"/>
      <c r="I1617" s="135">
        <f t="shared" si="341"/>
        <v>0</v>
      </c>
      <c r="J1617" s="135">
        <f t="shared" si="341"/>
        <v>0</v>
      </c>
      <c r="K1617" s="23" t="e">
        <f t="shared" si="339"/>
        <v>#DIV/0!</v>
      </c>
      <c r="L1617" s="135"/>
      <c r="M1617" s="135"/>
      <c r="N1617" s="135"/>
      <c r="O1617" s="23" t="e">
        <f t="shared" si="340"/>
        <v>#DIV/0!</v>
      </c>
      <c r="P1617" s="19">
        <f t="shared" si="345"/>
        <v>0</v>
      </c>
      <c r="R1617" s="5"/>
    </row>
    <row r="1618" spans="1:18" s="2" customFormat="1" ht="12.75" hidden="1" customHeight="1" x14ac:dyDescent="0.2">
      <c r="A1618" s="42"/>
      <c r="B1618" s="45"/>
      <c r="C1618" s="25" t="s">
        <v>111</v>
      </c>
      <c r="D1618" s="135">
        <f t="shared" si="344"/>
        <v>0</v>
      </c>
      <c r="E1618" s="135">
        <f>SUM(E1620)</f>
        <v>0</v>
      </c>
      <c r="F1618" s="135">
        <f>SUM(F1620)</f>
        <v>0</v>
      </c>
      <c r="G1618" s="23" t="e">
        <f t="shared" si="343"/>
        <v>#DIV/0!</v>
      </c>
      <c r="H1618" s="135"/>
      <c r="I1618" s="135">
        <f t="shared" si="341"/>
        <v>0</v>
      </c>
      <c r="J1618" s="135">
        <f t="shared" si="341"/>
        <v>0</v>
      </c>
      <c r="K1618" s="23"/>
      <c r="L1618" s="135">
        <f>SUM(L1620)</f>
        <v>0</v>
      </c>
      <c r="M1618" s="135">
        <f>SUM(M1620)</f>
        <v>0</v>
      </c>
      <c r="N1618" s="135">
        <f>SUM(N1620)</f>
        <v>0</v>
      </c>
      <c r="O1618" s="23" t="e">
        <f t="shared" si="340"/>
        <v>#DIV/0!</v>
      </c>
      <c r="P1618" s="19">
        <f t="shared" si="345"/>
        <v>0</v>
      </c>
      <c r="R1618" s="5"/>
    </row>
    <row r="1619" spans="1:18" s="2" customFormat="1" ht="13.5" hidden="1" customHeight="1" x14ac:dyDescent="0.2">
      <c r="A1619" s="42"/>
      <c r="B1619" s="45"/>
      <c r="C1619" s="26" t="s">
        <v>22</v>
      </c>
      <c r="D1619" s="135">
        <f t="shared" si="344"/>
        <v>0</v>
      </c>
      <c r="E1619" s="135"/>
      <c r="F1619" s="135"/>
      <c r="G1619" s="23"/>
      <c r="H1619" s="135"/>
      <c r="I1619" s="135">
        <f t="shared" si="341"/>
        <v>0</v>
      </c>
      <c r="J1619" s="135">
        <f t="shared" si="341"/>
        <v>0</v>
      </c>
      <c r="K1619" s="23"/>
      <c r="L1619" s="135"/>
      <c r="M1619" s="135"/>
      <c r="N1619" s="135"/>
      <c r="O1619" s="23"/>
      <c r="P1619" s="19">
        <f t="shared" si="345"/>
        <v>0</v>
      </c>
      <c r="R1619" s="5"/>
    </row>
    <row r="1620" spans="1:18" s="2" customFormat="1" ht="15" hidden="1" customHeight="1" x14ac:dyDescent="0.2">
      <c r="A1620" s="42"/>
      <c r="B1620" s="112"/>
      <c r="C1620" s="49" t="s">
        <v>7</v>
      </c>
      <c r="D1620" s="140">
        <f t="shared" si="344"/>
        <v>0</v>
      </c>
      <c r="E1620" s="140"/>
      <c r="F1620" s="140"/>
      <c r="G1620" s="50" t="e">
        <f t="shared" si="343"/>
        <v>#DIV/0!</v>
      </c>
      <c r="H1620" s="140"/>
      <c r="I1620" s="140">
        <f t="shared" si="341"/>
        <v>0</v>
      </c>
      <c r="J1620" s="140">
        <f t="shared" si="341"/>
        <v>0</v>
      </c>
      <c r="K1620" s="50"/>
      <c r="L1620" s="140"/>
      <c r="M1620" s="140"/>
      <c r="N1620" s="140"/>
      <c r="O1620" s="50" t="e">
        <f t="shared" si="340"/>
        <v>#DIV/0!</v>
      </c>
      <c r="P1620" s="34">
        <f t="shared" si="345"/>
        <v>0</v>
      </c>
      <c r="R1620" s="5"/>
    </row>
    <row r="1621" spans="1:18" s="2" customFormat="1" hidden="1" x14ac:dyDescent="0.2">
      <c r="A1621" s="42"/>
      <c r="B1621" s="123"/>
      <c r="C1621" s="27" t="s">
        <v>15</v>
      </c>
      <c r="D1621" s="135">
        <f t="shared" si="344"/>
        <v>0</v>
      </c>
      <c r="E1621" s="135"/>
      <c r="F1621" s="135"/>
      <c r="G1621" s="23" t="e">
        <f t="shared" si="343"/>
        <v>#DIV/0!</v>
      </c>
      <c r="H1621" s="135"/>
      <c r="I1621" s="135">
        <f t="shared" si="341"/>
        <v>0</v>
      </c>
      <c r="J1621" s="135">
        <f t="shared" si="341"/>
        <v>0</v>
      </c>
      <c r="K1621" s="23" t="e">
        <f>J1621/I1621*100</f>
        <v>#DIV/0!</v>
      </c>
      <c r="L1621" s="135"/>
      <c r="M1621" s="135"/>
      <c r="N1621" s="135"/>
      <c r="O1621" s="23" t="e">
        <f t="shared" ref="O1621:O1682" si="346">N1621/M1621*100</f>
        <v>#DIV/0!</v>
      </c>
      <c r="P1621" s="19">
        <f t="shared" si="345"/>
        <v>0</v>
      </c>
      <c r="R1621" s="5"/>
    </row>
    <row r="1622" spans="1:18" s="2" customFormat="1" ht="39" hidden="1" customHeight="1" x14ac:dyDescent="0.2">
      <c r="A1622" s="42"/>
      <c r="B1622" s="124"/>
      <c r="C1622" s="51" t="s">
        <v>150</v>
      </c>
      <c r="D1622" s="140">
        <f t="shared" si="344"/>
        <v>0</v>
      </c>
      <c r="E1622" s="140"/>
      <c r="F1622" s="140"/>
      <c r="G1622" s="50" t="e">
        <f t="shared" si="343"/>
        <v>#DIV/0!</v>
      </c>
      <c r="H1622" s="140"/>
      <c r="I1622" s="135">
        <f t="shared" si="341"/>
        <v>0</v>
      </c>
      <c r="J1622" s="135">
        <f t="shared" si="341"/>
        <v>0</v>
      </c>
      <c r="K1622" s="50" t="e">
        <f>J1622/I1622*100</f>
        <v>#DIV/0!</v>
      </c>
      <c r="L1622" s="140"/>
      <c r="M1622" s="140"/>
      <c r="N1622" s="140"/>
      <c r="O1622" s="50" t="e">
        <f t="shared" si="346"/>
        <v>#DIV/0!</v>
      </c>
      <c r="P1622" s="34">
        <f t="shared" si="345"/>
        <v>0</v>
      </c>
      <c r="R1622" s="5"/>
    </row>
    <row r="1623" spans="1:18" s="17" customFormat="1" ht="19.5" customHeight="1" x14ac:dyDescent="0.3">
      <c r="A1623" s="42"/>
      <c r="B1623" s="32">
        <v>85202</v>
      </c>
      <c r="C1623" s="25" t="s">
        <v>59</v>
      </c>
      <c r="D1623" s="135">
        <f t="shared" si="344"/>
        <v>213325242</v>
      </c>
      <c r="E1623" s="135">
        <f>SUM(E1624,E1633)</f>
        <v>241314002.88999999</v>
      </c>
      <c r="F1623" s="135">
        <f>SUM(F1624,F1633)</f>
        <v>240611364.28</v>
      </c>
      <c r="G1623" s="23">
        <f t="shared" si="343"/>
        <v>99.708828082255849</v>
      </c>
      <c r="H1623" s="135">
        <f>SUM(H1624,H1633)</f>
        <v>6529000</v>
      </c>
      <c r="I1623" s="135">
        <f t="shared" si="341"/>
        <v>7658863</v>
      </c>
      <c r="J1623" s="135">
        <f t="shared" si="341"/>
        <v>7658861.2299999893</v>
      </c>
      <c r="K1623" s="23">
        <f>J1623/I1623*100</f>
        <v>99.999976889519886</v>
      </c>
      <c r="L1623" s="135">
        <f>SUM(L1624,L1633)</f>
        <v>206796242</v>
      </c>
      <c r="M1623" s="135">
        <f>SUM(M1624,M1633)</f>
        <v>233655139.88999999</v>
      </c>
      <c r="N1623" s="135">
        <f>SUM(N1624,N1633)</f>
        <v>232952503.05000001</v>
      </c>
      <c r="O1623" s="23">
        <f t="shared" si="346"/>
        <v>99.699284663572669</v>
      </c>
      <c r="P1623" s="31">
        <f t="shared" si="345"/>
        <v>27988760.889999986</v>
      </c>
      <c r="R1623" s="5"/>
    </row>
    <row r="1624" spans="1:18" s="2" customFormat="1" ht="13.5" customHeight="1" x14ac:dyDescent="0.2">
      <c r="A1624" s="42"/>
      <c r="B1624" s="32"/>
      <c r="C1624" s="41" t="s">
        <v>110</v>
      </c>
      <c r="D1624" s="135">
        <f t="shared" si="344"/>
        <v>188150681</v>
      </c>
      <c r="E1624" s="135">
        <f>SUM(E1626,E1630,E1631,E1632)</f>
        <v>216283541.88999999</v>
      </c>
      <c r="F1624" s="135">
        <f>SUM(F1626,F1630,F1631,F1632)</f>
        <v>215581840.09999999</v>
      </c>
      <c r="G1624" s="23">
        <f t="shared" si="343"/>
        <v>99.675563945426376</v>
      </c>
      <c r="H1624" s="135">
        <f>SUM(H1626,H1630,H1631,H1632)</f>
        <v>6529000</v>
      </c>
      <c r="I1624" s="135">
        <f t="shared" si="341"/>
        <v>7658863</v>
      </c>
      <c r="J1624" s="135">
        <f t="shared" si="341"/>
        <v>7658861.2299999893</v>
      </c>
      <c r="K1624" s="23">
        <f>J1624/I1624*100</f>
        <v>99.999976889519886</v>
      </c>
      <c r="L1624" s="135">
        <f>SUM(L1626,L1630,L1631,L1632)</f>
        <v>181621681</v>
      </c>
      <c r="M1624" s="135">
        <f>SUM(M1626,M1630,M1631,M1632)</f>
        <v>208624678.88999999</v>
      </c>
      <c r="N1624" s="135">
        <f>SUM(N1626,N1630,N1631,N1632)</f>
        <v>207922978.87</v>
      </c>
      <c r="O1624" s="23">
        <f t="shared" si="346"/>
        <v>99.663654355882812</v>
      </c>
      <c r="P1624" s="19">
        <f t="shared" si="345"/>
        <v>28132860.889999986</v>
      </c>
      <c r="R1624" s="5"/>
    </row>
    <row r="1625" spans="1:18" s="2" customFormat="1" x14ac:dyDescent="0.2">
      <c r="A1625" s="42"/>
      <c r="B1625" s="32"/>
      <c r="C1625" s="27" t="s">
        <v>22</v>
      </c>
      <c r="D1625" s="135"/>
      <c r="E1625" s="135"/>
      <c r="F1625" s="135"/>
      <c r="G1625" s="23"/>
      <c r="H1625" s="135"/>
      <c r="I1625" s="135"/>
      <c r="J1625" s="135"/>
      <c r="K1625" s="23"/>
      <c r="L1625" s="135"/>
      <c r="M1625" s="135"/>
      <c r="N1625" s="135"/>
      <c r="O1625" s="23"/>
      <c r="P1625" s="19">
        <f t="shared" si="345"/>
        <v>0</v>
      </c>
      <c r="R1625" s="5"/>
    </row>
    <row r="1626" spans="1:18" s="2" customFormat="1" ht="15" customHeight="1" x14ac:dyDescent="0.2">
      <c r="A1626" s="42"/>
      <c r="B1626" s="45"/>
      <c r="C1626" s="22" t="s">
        <v>14</v>
      </c>
      <c r="D1626" s="135">
        <f t="shared" si="344"/>
        <v>176292481</v>
      </c>
      <c r="E1626" s="135">
        <f>SUM(E1628:E1629)</f>
        <v>202972670.88999999</v>
      </c>
      <c r="F1626" s="135">
        <f>SUM(F1628:F1629)</f>
        <v>202277962.69</v>
      </c>
      <c r="G1626" s="23">
        <f t="shared" si="343"/>
        <v>99.657733133749588</v>
      </c>
      <c r="H1626" s="135">
        <f>SUM(H1628:H1629)</f>
        <v>6249000</v>
      </c>
      <c r="I1626" s="135">
        <f t="shared" ref="I1626:J1689" si="347">E1626-M1626</f>
        <v>7402322</v>
      </c>
      <c r="J1626" s="135">
        <f t="shared" ref="J1626:J1688" si="348">F1626-N1626</f>
        <v>7402321.4499999881</v>
      </c>
      <c r="K1626" s="23">
        <f>J1626/I1626*100</f>
        <v>99.999992569898851</v>
      </c>
      <c r="L1626" s="135">
        <f>SUM(L1628:L1629)</f>
        <v>170043481</v>
      </c>
      <c r="M1626" s="135">
        <f>SUM(M1628:M1629)</f>
        <v>195570348.88999999</v>
      </c>
      <c r="N1626" s="135">
        <f>SUM(N1628:N1629)</f>
        <v>194875641.24000001</v>
      </c>
      <c r="O1626" s="23">
        <f t="shared" si="346"/>
        <v>99.644778641576835</v>
      </c>
      <c r="P1626" s="19">
        <f t="shared" si="345"/>
        <v>26680189.889999986</v>
      </c>
      <c r="R1626" s="5"/>
    </row>
    <row r="1627" spans="1:18" s="2" customFormat="1" ht="12.75" customHeight="1" x14ac:dyDescent="0.2">
      <c r="A1627" s="42"/>
      <c r="B1627" s="45"/>
      <c r="C1627" s="27" t="s">
        <v>15</v>
      </c>
      <c r="D1627" s="135"/>
      <c r="E1627" s="135"/>
      <c r="F1627" s="135"/>
      <c r="G1627" s="23"/>
      <c r="H1627" s="135"/>
      <c r="I1627" s="135"/>
      <c r="J1627" s="135"/>
      <c r="K1627" s="23"/>
      <c r="L1627" s="135"/>
      <c r="M1627" s="135"/>
      <c r="N1627" s="135"/>
      <c r="O1627" s="23"/>
      <c r="P1627" s="19">
        <f t="shared" si="345"/>
        <v>0</v>
      </c>
      <c r="R1627" s="5"/>
    </row>
    <row r="1628" spans="1:18" s="2" customFormat="1" ht="15.95" customHeight="1" x14ac:dyDescent="0.2">
      <c r="A1628" s="42"/>
      <c r="B1628" s="45"/>
      <c r="C1628" s="27" t="s">
        <v>19</v>
      </c>
      <c r="D1628" s="135">
        <f t="shared" si="344"/>
        <v>140248600</v>
      </c>
      <c r="E1628" s="135">
        <v>155727243</v>
      </c>
      <c r="F1628" s="135">
        <v>155203548.03999999</v>
      </c>
      <c r="G1628" s="23">
        <f t="shared" si="343"/>
        <v>99.6637101191087</v>
      </c>
      <c r="H1628" s="135"/>
      <c r="I1628" s="135"/>
      <c r="J1628" s="135"/>
      <c r="K1628" s="23"/>
      <c r="L1628" s="135">
        <v>140248600</v>
      </c>
      <c r="M1628" s="135">
        <v>155727243</v>
      </c>
      <c r="N1628" s="135">
        <v>155203548.03999999</v>
      </c>
      <c r="O1628" s="23">
        <f t="shared" si="346"/>
        <v>99.6637101191087</v>
      </c>
      <c r="P1628" s="19">
        <f t="shared" si="345"/>
        <v>15478643</v>
      </c>
      <c r="R1628" s="5"/>
    </row>
    <row r="1629" spans="1:18" s="2" customFormat="1" ht="15.95" customHeight="1" x14ac:dyDescent="0.2">
      <c r="A1629" s="42"/>
      <c r="B1629" s="45"/>
      <c r="C1629" s="27" t="s">
        <v>18</v>
      </c>
      <c r="D1629" s="135">
        <f t="shared" si="344"/>
        <v>36043881</v>
      </c>
      <c r="E1629" s="135">
        <v>47245427.890000001</v>
      </c>
      <c r="F1629" s="135">
        <v>47074414.649999999</v>
      </c>
      <c r="G1629" s="23">
        <f t="shared" si="343"/>
        <v>99.638032191393904</v>
      </c>
      <c r="H1629" s="135">
        <v>6249000</v>
      </c>
      <c r="I1629" s="135">
        <f t="shared" si="347"/>
        <v>7402322</v>
      </c>
      <c r="J1629" s="135">
        <f t="shared" si="348"/>
        <v>7402321.4499999955</v>
      </c>
      <c r="K1629" s="23">
        <f t="shared" ref="K1629" si="349">J1629/I1629*100</f>
        <v>99.99999256989895</v>
      </c>
      <c r="L1629" s="135">
        <v>29794881</v>
      </c>
      <c r="M1629" s="135">
        <v>39843105.890000001</v>
      </c>
      <c r="N1629" s="135">
        <v>39672093.200000003</v>
      </c>
      <c r="O1629" s="23">
        <f t="shared" si="346"/>
        <v>99.570784741349897</v>
      </c>
      <c r="P1629" s="19">
        <f t="shared" si="345"/>
        <v>11201546.890000001</v>
      </c>
      <c r="R1629" s="5"/>
    </row>
    <row r="1630" spans="1:18" s="2" customFormat="1" ht="15.95" customHeight="1" x14ac:dyDescent="0.2">
      <c r="A1630" s="42"/>
      <c r="B1630" s="45"/>
      <c r="C1630" s="22" t="s">
        <v>16</v>
      </c>
      <c r="D1630" s="135">
        <f t="shared" si="344"/>
        <v>11614000</v>
      </c>
      <c r="E1630" s="135">
        <v>12992570</v>
      </c>
      <c r="F1630" s="135">
        <v>12989311.300000001</v>
      </c>
      <c r="G1630" s="23">
        <f t="shared" si="343"/>
        <v>99.974918742019483</v>
      </c>
      <c r="H1630" s="135">
        <v>280000</v>
      </c>
      <c r="I1630" s="135">
        <f t="shared" si="347"/>
        <v>255830</v>
      </c>
      <c r="J1630" s="135">
        <f t="shared" si="348"/>
        <v>255829.24000000022</v>
      </c>
      <c r="K1630" s="23">
        <f>J1630/I1630*100</f>
        <v>99.999702927725536</v>
      </c>
      <c r="L1630" s="135">
        <v>11334000</v>
      </c>
      <c r="M1630" s="135">
        <v>12736740</v>
      </c>
      <c r="N1630" s="135">
        <v>12733482.060000001</v>
      </c>
      <c r="O1630" s="23">
        <f t="shared" si="346"/>
        <v>99.974420927176027</v>
      </c>
      <c r="P1630" s="19">
        <f t="shared" si="345"/>
        <v>1378570</v>
      </c>
      <c r="R1630" s="5"/>
    </row>
    <row r="1631" spans="1:18" s="2" customFormat="1" ht="15.95" customHeight="1" x14ac:dyDescent="0.2">
      <c r="A1631" s="42"/>
      <c r="B1631" s="45"/>
      <c r="C1631" s="22" t="s">
        <v>17</v>
      </c>
      <c r="D1631" s="135">
        <f t="shared" si="344"/>
        <v>244200</v>
      </c>
      <c r="E1631" s="135">
        <v>317590</v>
      </c>
      <c r="F1631" s="135">
        <v>313855.57</v>
      </c>
      <c r="G1631" s="23">
        <f t="shared" si="343"/>
        <v>98.824134890897071</v>
      </c>
      <c r="H1631" s="135"/>
      <c r="I1631" s="135"/>
      <c r="J1631" s="135"/>
      <c r="K1631" s="23"/>
      <c r="L1631" s="135">
        <v>244200</v>
      </c>
      <c r="M1631" s="135">
        <v>317590</v>
      </c>
      <c r="N1631" s="135">
        <v>313855.57</v>
      </c>
      <c r="O1631" s="23">
        <f t="shared" si="346"/>
        <v>98.824134890897071</v>
      </c>
      <c r="P1631" s="34">
        <f t="shared" si="345"/>
        <v>73390</v>
      </c>
      <c r="R1631" s="5"/>
    </row>
    <row r="1632" spans="1:18" s="2" customFormat="1" ht="42.75" customHeight="1" x14ac:dyDescent="0.2">
      <c r="A1632" s="42"/>
      <c r="B1632" s="45"/>
      <c r="C1632" s="24" t="s">
        <v>149</v>
      </c>
      <c r="D1632" s="135"/>
      <c r="E1632" s="135">
        <v>711</v>
      </c>
      <c r="F1632" s="135">
        <v>710.54</v>
      </c>
      <c r="G1632" s="23">
        <f t="shared" si="343"/>
        <v>99.935302390998586</v>
      </c>
      <c r="H1632" s="135"/>
      <c r="I1632" s="135">
        <f t="shared" si="347"/>
        <v>711</v>
      </c>
      <c r="J1632" s="135">
        <f t="shared" si="348"/>
        <v>710.54</v>
      </c>
      <c r="K1632" s="23">
        <f t="shared" ref="K1632" si="350">J1632/I1632*100</f>
        <v>99.935302390998586</v>
      </c>
      <c r="L1632" s="135"/>
      <c r="M1632" s="135"/>
      <c r="N1632" s="135"/>
      <c r="O1632" s="23"/>
      <c r="P1632" s="19">
        <f t="shared" si="345"/>
        <v>711</v>
      </c>
      <c r="R1632" s="5"/>
    </row>
    <row r="1633" spans="1:18" s="2" customFormat="1" ht="14.25" customHeight="1" x14ac:dyDescent="0.2">
      <c r="A1633" s="42"/>
      <c r="B1633" s="45"/>
      <c r="C1633" s="25" t="s">
        <v>111</v>
      </c>
      <c r="D1633" s="135">
        <f t="shared" si="344"/>
        <v>25174561</v>
      </c>
      <c r="E1633" s="135">
        <f>SUM(E1635)</f>
        <v>25030461</v>
      </c>
      <c r="F1633" s="135">
        <f>SUM(F1635)</f>
        <v>25029524.18</v>
      </c>
      <c r="G1633" s="23">
        <f t="shared" si="343"/>
        <v>99.996257280279409</v>
      </c>
      <c r="H1633" s="135"/>
      <c r="I1633" s="135"/>
      <c r="J1633" s="135"/>
      <c r="K1633" s="23"/>
      <c r="L1633" s="135">
        <f>SUM(L1635)</f>
        <v>25174561</v>
      </c>
      <c r="M1633" s="135">
        <f>SUM(M1635)</f>
        <v>25030461</v>
      </c>
      <c r="N1633" s="135">
        <f>SUM(N1635)</f>
        <v>25029524.18</v>
      </c>
      <c r="O1633" s="23">
        <f t="shared" si="346"/>
        <v>99.996257280279409</v>
      </c>
      <c r="P1633" s="19">
        <f t="shared" si="345"/>
        <v>-144100</v>
      </c>
      <c r="R1633" s="5"/>
    </row>
    <row r="1634" spans="1:18" s="2" customFormat="1" x14ac:dyDescent="0.2">
      <c r="A1634" s="42"/>
      <c r="B1634" s="45"/>
      <c r="C1634" s="26" t="s">
        <v>22</v>
      </c>
      <c r="D1634" s="135"/>
      <c r="E1634" s="135"/>
      <c r="F1634" s="135"/>
      <c r="G1634" s="23"/>
      <c r="H1634" s="135"/>
      <c r="I1634" s="135"/>
      <c r="J1634" s="135"/>
      <c r="K1634" s="23"/>
      <c r="L1634" s="135"/>
      <c r="M1634" s="135"/>
      <c r="N1634" s="135"/>
      <c r="O1634" s="23"/>
      <c r="P1634" s="19">
        <f t="shared" si="345"/>
        <v>0</v>
      </c>
      <c r="R1634" s="5"/>
    </row>
    <row r="1635" spans="1:18" s="2" customFormat="1" ht="16.5" customHeight="1" x14ac:dyDescent="0.2">
      <c r="A1635" s="42"/>
      <c r="B1635" s="112"/>
      <c r="C1635" s="49" t="s">
        <v>7</v>
      </c>
      <c r="D1635" s="140">
        <f t="shared" si="344"/>
        <v>25174561</v>
      </c>
      <c r="E1635" s="140">
        <v>25030461</v>
      </c>
      <c r="F1635" s="140">
        <v>25029524.18</v>
      </c>
      <c r="G1635" s="50">
        <f t="shared" si="343"/>
        <v>99.996257280279409</v>
      </c>
      <c r="H1635" s="140"/>
      <c r="I1635" s="140"/>
      <c r="J1635" s="140"/>
      <c r="K1635" s="50"/>
      <c r="L1635" s="140">
        <v>25174561</v>
      </c>
      <c r="M1635" s="140">
        <v>25030461</v>
      </c>
      <c r="N1635" s="140">
        <v>25029524.18</v>
      </c>
      <c r="O1635" s="50">
        <f t="shared" si="346"/>
        <v>99.996257280279409</v>
      </c>
      <c r="P1635" s="19">
        <f t="shared" si="345"/>
        <v>-144100</v>
      </c>
      <c r="R1635" s="5"/>
    </row>
    <row r="1636" spans="1:18" s="2" customFormat="1" hidden="1" x14ac:dyDescent="0.2">
      <c r="A1636" s="42"/>
      <c r="B1636" s="45"/>
      <c r="C1636" s="27" t="s">
        <v>15</v>
      </c>
      <c r="D1636" s="135">
        <f t="shared" si="344"/>
        <v>0</v>
      </c>
      <c r="E1636" s="135"/>
      <c r="F1636" s="135"/>
      <c r="G1636" s="23"/>
      <c r="H1636" s="135"/>
      <c r="I1636" s="135">
        <f t="shared" si="347"/>
        <v>0</v>
      </c>
      <c r="J1636" s="135">
        <f t="shared" si="348"/>
        <v>0</v>
      </c>
      <c r="K1636" s="23"/>
      <c r="L1636" s="135"/>
      <c r="M1636" s="135"/>
      <c r="N1636" s="135"/>
      <c r="O1636" s="23"/>
      <c r="P1636" s="19">
        <f t="shared" si="345"/>
        <v>0</v>
      </c>
      <c r="R1636" s="5"/>
    </row>
    <row r="1637" spans="1:18" s="2" customFormat="1" ht="39" hidden="1" customHeight="1" x14ac:dyDescent="0.2">
      <c r="A1637" s="42"/>
      <c r="B1637" s="112"/>
      <c r="C1637" s="53" t="s">
        <v>150</v>
      </c>
      <c r="D1637" s="140">
        <f t="shared" si="344"/>
        <v>0</v>
      </c>
      <c r="E1637" s="140"/>
      <c r="F1637" s="140"/>
      <c r="G1637" s="50" t="e">
        <f t="shared" si="343"/>
        <v>#DIV/0!</v>
      </c>
      <c r="H1637" s="140"/>
      <c r="I1637" s="140">
        <f t="shared" si="347"/>
        <v>0</v>
      </c>
      <c r="J1637" s="140">
        <f t="shared" si="348"/>
        <v>0</v>
      </c>
      <c r="K1637" s="50"/>
      <c r="L1637" s="140"/>
      <c r="M1637" s="140"/>
      <c r="N1637" s="140"/>
      <c r="O1637" s="50" t="e">
        <f t="shared" si="346"/>
        <v>#DIV/0!</v>
      </c>
      <c r="P1637" s="34">
        <f t="shared" si="345"/>
        <v>0</v>
      </c>
      <c r="R1637" s="5"/>
    </row>
    <row r="1638" spans="1:18" s="17" customFormat="1" ht="15" customHeight="1" x14ac:dyDescent="0.3">
      <c r="A1638" s="42"/>
      <c r="B1638" s="32">
        <v>85203</v>
      </c>
      <c r="C1638" s="25" t="s">
        <v>95</v>
      </c>
      <c r="D1638" s="135">
        <f t="shared" si="344"/>
        <v>28284206</v>
      </c>
      <c r="E1638" s="135">
        <f>SUM(E1639,E1648)</f>
        <v>29822512.240000002</v>
      </c>
      <c r="F1638" s="135">
        <f>SUM(F1639,F1648)</f>
        <v>29787368.680000003</v>
      </c>
      <c r="G1638" s="23">
        <f t="shared" si="343"/>
        <v>99.882157613962306</v>
      </c>
      <c r="H1638" s="135">
        <f>SUM(H1639,H1648)</f>
        <v>28284206</v>
      </c>
      <c r="I1638" s="135">
        <f t="shared" si="347"/>
        <v>29822512.240000002</v>
      </c>
      <c r="J1638" s="135">
        <f t="shared" si="348"/>
        <v>29787368.680000003</v>
      </c>
      <c r="K1638" s="23">
        <f>J1638/I1638*100</f>
        <v>99.882157613962306</v>
      </c>
      <c r="L1638" s="135"/>
      <c r="M1638" s="135"/>
      <c r="N1638" s="135"/>
      <c r="O1638" s="23"/>
      <c r="P1638" s="31">
        <f t="shared" si="345"/>
        <v>1538306.2400000021</v>
      </c>
      <c r="R1638" s="5"/>
    </row>
    <row r="1639" spans="1:18" s="2" customFormat="1" ht="14.25" customHeight="1" x14ac:dyDescent="0.2">
      <c r="A1639" s="42"/>
      <c r="B1639" s="45"/>
      <c r="C1639" s="41" t="s">
        <v>110</v>
      </c>
      <c r="D1639" s="135">
        <f t="shared" si="344"/>
        <v>28284206</v>
      </c>
      <c r="E1639" s="135">
        <f>SUM(E1641,E1645,E1646,E1647)</f>
        <v>29822512.240000002</v>
      </c>
      <c r="F1639" s="135">
        <f>SUM(F1641,F1645,F1646,F1647)</f>
        <v>29787368.680000003</v>
      </c>
      <c r="G1639" s="23">
        <f t="shared" si="343"/>
        <v>99.882157613962306</v>
      </c>
      <c r="H1639" s="135">
        <f>SUM(H1641,H1645,H1646,H1647)</f>
        <v>28284206</v>
      </c>
      <c r="I1639" s="135">
        <f t="shared" si="347"/>
        <v>29822512.240000002</v>
      </c>
      <c r="J1639" s="135">
        <f t="shared" si="348"/>
        <v>29787368.680000003</v>
      </c>
      <c r="K1639" s="23">
        <f>J1639/I1639*100</f>
        <v>99.882157613962306</v>
      </c>
      <c r="L1639" s="135"/>
      <c r="M1639" s="135"/>
      <c r="N1639" s="135"/>
      <c r="O1639" s="23"/>
      <c r="P1639" s="19">
        <f t="shared" si="345"/>
        <v>1538306.2400000021</v>
      </c>
      <c r="R1639" s="5"/>
    </row>
    <row r="1640" spans="1:18" s="2" customFormat="1" x14ac:dyDescent="0.2">
      <c r="A1640" s="42"/>
      <c r="B1640" s="45"/>
      <c r="C1640" s="27" t="s">
        <v>22</v>
      </c>
      <c r="D1640" s="135"/>
      <c r="E1640" s="135"/>
      <c r="F1640" s="135"/>
      <c r="G1640" s="23"/>
      <c r="H1640" s="135"/>
      <c r="I1640" s="135"/>
      <c r="J1640" s="135"/>
      <c r="K1640" s="23"/>
      <c r="L1640" s="135"/>
      <c r="M1640" s="135"/>
      <c r="N1640" s="135"/>
      <c r="O1640" s="23"/>
      <c r="P1640" s="19">
        <f t="shared" si="345"/>
        <v>0</v>
      </c>
      <c r="R1640" s="5"/>
    </row>
    <row r="1641" spans="1:18" s="2" customFormat="1" ht="14.25" customHeight="1" x14ac:dyDescent="0.2">
      <c r="A1641" s="42"/>
      <c r="B1641" s="45"/>
      <c r="C1641" s="22" t="s">
        <v>14</v>
      </c>
      <c r="D1641" s="135">
        <f t="shared" si="344"/>
        <v>14453635</v>
      </c>
      <c r="E1641" s="135">
        <f>SUM(E1643:E1644)</f>
        <v>16040257</v>
      </c>
      <c r="F1641" s="135">
        <f>SUM(F1643:F1644)</f>
        <v>16029294.940000001</v>
      </c>
      <c r="G1641" s="23">
        <f t="shared" si="343"/>
        <v>99.93165907503851</v>
      </c>
      <c r="H1641" s="135">
        <f>SUM(H1643:H1644)</f>
        <v>14453635</v>
      </c>
      <c r="I1641" s="135">
        <f t="shared" si="347"/>
        <v>16040257</v>
      </c>
      <c r="J1641" s="135">
        <f t="shared" si="348"/>
        <v>16029294.940000001</v>
      </c>
      <c r="K1641" s="23">
        <f>J1641/I1641*100</f>
        <v>99.93165907503851</v>
      </c>
      <c r="L1641" s="135"/>
      <c r="M1641" s="135"/>
      <c r="N1641" s="135"/>
      <c r="O1641" s="23"/>
      <c r="P1641" s="19">
        <f t="shared" si="345"/>
        <v>1586622</v>
      </c>
      <c r="R1641" s="5"/>
    </row>
    <row r="1642" spans="1:18" s="2" customFormat="1" ht="15.95" customHeight="1" x14ac:dyDescent="0.2">
      <c r="A1642" s="42"/>
      <c r="B1642" s="45"/>
      <c r="C1642" s="27" t="s">
        <v>15</v>
      </c>
      <c r="D1642" s="135"/>
      <c r="E1642" s="135"/>
      <c r="F1642" s="135"/>
      <c r="G1642" s="23"/>
      <c r="H1642" s="135"/>
      <c r="I1642" s="135"/>
      <c r="J1642" s="135"/>
      <c r="K1642" s="23"/>
      <c r="L1642" s="135"/>
      <c r="M1642" s="135"/>
      <c r="N1642" s="135"/>
      <c r="O1642" s="23"/>
      <c r="P1642" s="19">
        <f t="shared" si="345"/>
        <v>0</v>
      </c>
      <c r="R1642" s="5"/>
    </row>
    <row r="1643" spans="1:18" s="2" customFormat="1" ht="15.95" customHeight="1" x14ac:dyDescent="0.2">
      <c r="A1643" s="42"/>
      <c r="B1643" s="45"/>
      <c r="C1643" s="27" t="s">
        <v>19</v>
      </c>
      <c r="D1643" s="135">
        <f t="shared" si="344"/>
        <v>10418963</v>
      </c>
      <c r="E1643" s="135">
        <v>10781354</v>
      </c>
      <c r="F1643" s="135">
        <v>10770551.41</v>
      </c>
      <c r="G1643" s="23">
        <f t="shared" si="343"/>
        <v>99.899803030305847</v>
      </c>
      <c r="H1643" s="135">
        <v>10418963</v>
      </c>
      <c r="I1643" s="135">
        <f t="shared" si="347"/>
        <v>10781354</v>
      </c>
      <c r="J1643" s="135">
        <f t="shared" si="348"/>
        <v>10770551.41</v>
      </c>
      <c r="K1643" s="23">
        <f t="shared" ref="K1643:K1648" si="351">J1643/I1643*100</f>
        <v>99.899803030305847</v>
      </c>
      <c r="L1643" s="135"/>
      <c r="M1643" s="135"/>
      <c r="N1643" s="135"/>
      <c r="O1643" s="23"/>
      <c r="P1643" s="19">
        <f t="shared" si="345"/>
        <v>362391</v>
      </c>
      <c r="R1643" s="5"/>
    </row>
    <row r="1644" spans="1:18" s="2" customFormat="1" ht="15.95" customHeight="1" x14ac:dyDescent="0.2">
      <c r="A1644" s="42"/>
      <c r="B1644" s="45"/>
      <c r="C1644" s="27" t="s">
        <v>18</v>
      </c>
      <c r="D1644" s="135">
        <f t="shared" si="344"/>
        <v>4034672</v>
      </c>
      <c r="E1644" s="135">
        <v>5258903</v>
      </c>
      <c r="F1644" s="135">
        <v>5258743.53</v>
      </c>
      <c r="G1644" s="23">
        <f t="shared" si="343"/>
        <v>99.996967618531855</v>
      </c>
      <c r="H1644" s="135">
        <v>4034672</v>
      </c>
      <c r="I1644" s="135">
        <f t="shared" si="347"/>
        <v>5258903</v>
      </c>
      <c r="J1644" s="135">
        <f t="shared" si="348"/>
        <v>5258743.53</v>
      </c>
      <c r="K1644" s="23">
        <f t="shared" si="351"/>
        <v>99.996967618531855</v>
      </c>
      <c r="L1644" s="135"/>
      <c r="M1644" s="135"/>
      <c r="N1644" s="135"/>
      <c r="O1644" s="23"/>
      <c r="P1644" s="19">
        <f t="shared" si="345"/>
        <v>1224231</v>
      </c>
      <c r="R1644" s="5"/>
    </row>
    <row r="1645" spans="1:18" s="2" customFormat="1" ht="15.95" customHeight="1" x14ac:dyDescent="0.2">
      <c r="A1645" s="42"/>
      <c r="B1645" s="45"/>
      <c r="C1645" s="22" t="s">
        <v>16</v>
      </c>
      <c r="D1645" s="135">
        <f t="shared" si="344"/>
        <v>13735934</v>
      </c>
      <c r="E1645" s="135">
        <v>13680844.24</v>
      </c>
      <c r="F1645" s="135">
        <v>13656663.720000001</v>
      </c>
      <c r="G1645" s="23">
        <f t="shared" si="343"/>
        <v>99.823252720549945</v>
      </c>
      <c r="H1645" s="135">
        <v>13735934</v>
      </c>
      <c r="I1645" s="135">
        <f t="shared" si="347"/>
        <v>13680844.24</v>
      </c>
      <c r="J1645" s="135">
        <f t="shared" si="348"/>
        <v>13656663.720000001</v>
      </c>
      <c r="K1645" s="23">
        <f t="shared" si="351"/>
        <v>99.823252720549945</v>
      </c>
      <c r="L1645" s="135"/>
      <c r="M1645" s="135"/>
      <c r="N1645" s="135"/>
      <c r="O1645" s="23"/>
      <c r="P1645" s="34">
        <f t="shared" si="345"/>
        <v>-55089.759999999776</v>
      </c>
      <c r="R1645" s="5"/>
    </row>
    <row r="1646" spans="1:18" s="2" customFormat="1" ht="15.95" customHeight="1" x14ac:dyDescent="0.2">
      <c r="A1646" s="43"/>
      <c r="B1646" s="46"/>
      <c r="C1646" s="37" t="s">
        <v>17</v>
      </c>
      <c r="D1646" s="136">
        <f t="shared" si="344"/>
        <v>15900</v>
      </c>
      <c r="E1646" s="136">
        <v>17000</v>
      </c>
      <c r="F1646" s="136">
        <v>16999.96</v>
      </c>
      <c r="G1646" s="38">
        <f t="shared" si="343"/>
        <v>99.999764705882342</v>
      </c>
      <c r="H1646" s="136">
        <v>15900</v>
      </c>
      <c r="I1646" s="136">
        <f t="shared" si="347"/>
        <v>17000</v>
      </c>
      <c r="J1646" s="136">
        <f t="shared" si="348"/>
        <v>16999.96</v>
      </c>
      <c r="K1646" s="38">
        <f t="shared" si="351"/>
        <v>99.999764705882342</v>
      </c>
      <c r="L1646" s="136"/>
      <c r="M1646" s="136"/>
      <c r="N1646" s="136"/>
      <c r="O1646" s="38"/>
      <c r="P1646" s="19">
        <f t="shared" si="345"/>
        <v>1100</v>
      </c>
      <c r="R1646" s="5"/>
    </row>
    <row r="1647" spans="1:18" s="2" customFormat="1" ht="38.25" customHeight="1" x14ac:dyDescent="0.2">
      <c r="A1647" s="42"/>
      <c r="B1647" s="112"/>
      <c r="C1647" s="110" t="s">
        <v>149</v>
      </c>
      <c r="D1647" s="140">
        <f t="shared" si="344"/>
        <v>78737</v>
      </c>
      <c r="E1647" s="140">
        <v>84411</v>
      </c>
      <c r="F1647" s="140">
        <v>84410.06</v>
      </c>
      <c r="G1647" s="50">
        <f t="shared" si="343"/>
        <v>99.998886401061469</v>
      </c>
      <c r="H1647" s="140">
        <v>78737</v>
      </c>
      <c r="I1647" s="140">
        <f t="shared" si="347"/>
        <v>84411</v>
      </c>
      <c r="J1647" s="140">
        <f t="shared" si="348"/>
        <v>84410.06</v>
      </c>
      <c r="K1647" s="50">
        <f t="shared" si="351"/>
        <v>99.998886401061469</v>
      </c>
      <c r="L1647" s="135"/>
      <c r="M1647" s="135"/>
      <c r="N1647" s="135"/>
      <c r="O1647" s="23"/>
      <c r="P1647" s="19">
        <f t="shared" si="345"/>
        <v>5674</v>
      </c>
      <c r="R1647" s="5"/>
    </row>
    <row r="1648" spans="1:18" s="2" customFormat="1" ht="15" hidden="1" customHeight="1" x14ac:dyDescent="0.2">
      <c r="A1648" s="42"/>
      <c r="B1648" s="45"/>
      <c r="C1648" s="25" t="s">
        <v>111</v>
      </c>
      <c r="D1648" s="135"/>
      <c r="E1648" s="135">
        <f>SUM(E1650)</f>
        <v>0</v>
      </c>
      <c r="F1648" s="135">
        <f>SUM(F1650)</f>
        <v>0</v>
      </c>
      <c r="G1648" s="23" t="e">
        <f t="shared" si="343"/>
        <v>#DIV/0!</v>
      </c>
      <c r="H1648" s="135">
        <f>SUM(H1650)</f>
        <v>0</v>
      </c>
      <c r="I1648" s="135">
        <f t="shared" si="347"/>
        <v>0</v>
      </c>
      <c r="J1648" s="135">
        <f t="shared" si="348"/>
        <v>0</v>
      </c>
      <c r="K1648" s="23" t="e">
        <f t="shared" si="351"/>
        <v>#DIV/0!</v>
      </c>
      <c r="L1648" s="135"/>
      <c r="M1648" s="135"/>
      <c r="N1648" s="135"/>
      <c r="O1648" s="23"/>
      <c r="P1648" s="19">
        <f t="shared" si="345"/>
        <v>0</v>
      </c>
      <c r="R1648" s="5"/>
    </row>
    <row r="1649" spans="1:18" s="2" customFormat="1" hidden="1" x14ac:dyDescent="0.2">
      <c r="A1649" s="42"/>
      <c r="B1649" s="45"/>
      <c r="C1649" s="26" t="s">
        <v>22</v>
      </c>
      <c r="D1649" s="135"/>
      <c r="E1649" s="135"/>
      <c r="F1649" s="135"/>
      <c r="G1649" s="23"/>
      <c r="H1649" s="135"/>
      <c r="I1649" s="135">
        <f t="shared" si="347"/>
        <v>0</v>
      </c>
      <c r="J1649" s="135">
        <f t="shared" si="348"/>
        <v>0</v>
      </c>
      <c r="K1649" s="23"/>
      <c r="L1649" s="135"/>
      <c r="M1649" s="135"/>
      <c r="N1649" s="135"/>
      <c r="O1649" s="23"/>
      <c r="P1649" s="19">
        <f t="shared" si="345"/>
        <v>0</v>
      </c>
      <c r="R1649" s="5"/>
    </row>
    <row r="1650" spans="1:18" s="2" customFormat="1" ht="15" hidden="1" customHeight="1" x14ac:dyDescent="0.2">
      <c r="A1650" s="42"/>
      <c r="B1650" s="112"/>
      <c r="C1650" s="49" t="s">
        <v>7</v>
      </c>
      <c r="D1650" s="140"/>
      <c r="E1650" s="140"/>
      <c r="F1650" s="140"/>
      <c r="G1650" s="50" t="e">
        <f t="shared" si="343"/>
        <v>#DIV/0!</v>
      </c>
      <c r="H1650" s="140"/>
      <c r="I1650" s="140">
        <f t="shared" si="347"/>
        <v>0</v>
      </c>
      <c r="J1650" s="140">
        <f t="shared" si="348"/>
        <v>0</v>
      </c>
      <c r="K1650" s="50" t="e">
        <f>J1650/I1650*100</f>
        <v>#DIV/0!</v>
      </c>
      <c r="L1650" s="135"/>
      <c r="M1650" s="135"/>
      <c r="N1650" s="135"/>
      <c r="O1650" s="23"/>
      <c r="P1650" s="19">
        <f t="shared" si="345"/>
        <v>0</v>
      </c>
      <c r="R1650" s="5"/>
    </row>
    <row r="1651" spans="1:18" s="2" customFormat="1" hidden="1" x14ac:dyDescent="0.2">
      <c r="A1651" s="42"/>
      <c r="B1651" s="45"/>
      <c r="C1651" s="27" t="s">
        <v>15</v>
      </c>
      <c r="D1651" s="135">
        <f t="shared" si="344"/>
        <v>0</v>
      </c>
      <c r="E1651" s="135"/>
      <c r="F1651" s="135"/>
      <c r="G1651" s="23"/>
      <c r="H1651" s="135"/>
      <c r="I1651" s="135">
        <f t="shared" si="347"/>
        <v>0</v>
      </c>
      <c r="J1651" s="135">
        <f t="shared" si="348"/>
        <v>0</v>
      </c>
      <c r="K1651" s="23"/>
      <c r="L1651" s="135"/>
      <c r="M1651" s="135"/>
      <c r="N1651" s="135"/>
      <c r="O1651" s="23"/>
      <c r="P1651" s="19">
        <f t="shared" si="345"/>
        <v>0</v>
      </c>
      <c r="R1651" s="5"/>
    </row>
    <row r="1652" spans="1:18" s="2" customFormat="1" ht="39" hidden="1" customHeight="1" x14ac:dyDescent="0.2">
      <c r="A1652" s="42"/>
      <c r="B1652" s="112"/>
      <c r="C1652" s="28" t="s">
        <v>150</v>
      </c>
      <c r="D1652" s="140">
        <f t="shared" si="344"/>
        <v>0</v>
      </c>
      <c r="E1652" s="140"/>
      <c r="F1652" s="140"/>
      <c r="G1652" s="50" t="e">
        <f t="shared" si="343"/>
        <v>#DIV/0!</v>
      </c>
      <c r="H1652" s="140"/>
      <c r="I1652" s="140">
        <f t="shared" si="347"/>
        <v>0</v>
      </c>
      <c r="J1652" s="140">
        <f t="shared" si="348"/>
        <v>0</v>
      </c>
      <c r="K1652" s="50" t="e">
        <f>J1652/I1652*100</f>
        <v>#DIV/0!</v>
      </c>
      <c r="L1652" s="140"/>
      <c r="M1652" s="140"/>
      <c r="N1652" s="140"/>
      <c r="O1652" s="50" t="e">
        <f t="shared" si="346"/>
        <v>#DIV/0!</v>
      </c>
      <c r="P1652" s="34">
        <f t="shared" si="345"/>
        <v>0</v>
      </c>
      <c r="R1652" s="5"/>
    </row>
    <row r="1653" spans="1:18" s="17" customFormat="1" ht="16.5" hidden="1" x14ac:dyDescent="0.3">
      <c r="A1653" s="42"/>
      <c r="B1653" s="85">
        <v>85204</v>
      </c>
      <c r="C1653" s="87" t="s">
        <v>60</v>
      </c>
      <c r="D1653" s="135">
        <f t="shared" si="344"/>
        <v>0</v>
      </c>
      <c r="E1653" s="135">
        <f>SUM(E1654,E1663)</f>
        <v>0</v>
      </c>
      <c r="F1653" s="135">
        <f>SUM(F1654,F1663)</f>
        <v>0</v>
      </c>
      <c r="G1653" s="23" t="e">
        <f t="shared" si="343"/>
        <v>#DIV/0!</v>
      </c>
      <c r="H1653" s="135"/>
      <c r="I1653" s="135">
        <f t="shared" si="347"/>
        <v>0</v>
      </c>
      <c r="J1653" s="135">
        <f t="shared" si="348"/>
        <v>0</v>
      </c>
      <c r="K1653" s="54"/>
      <c r="L1653" s="139">
        <f>SUM(L1654,L1663)</f>
        <v>0</v>
      </c>
      <c r="M1653" s="139">
        <f>SUM(M1654,M1663)</f>
        <v>0</v>
      </c>
      <c r="N1653" s="139">
        <f>SUM(N1654,N1663)</f>
        <v>0</v>
      </c>
      <c r="O1653" s="54" t="e">
        <f t="shared" si="346"/>
        <v>#DIV/0!</v>
      </c>
      <c r="P1653" s="18">
        <f t="shared" si="345"/>
        <v>0</v>
      </c>
      <c r="R1653" s="5"/>
    </row>
    <row r="1654" spans="1:18" s="2" customFormat="1" ht="15" hidden="1" customHeight="1" x14ac:dyDescent="0.2">
      <c r="A1654" s="42"/>
      <c r="B1654" s="32"/>
      <c r="C1654" s="41" t="s">
        <v>110</v>
      </c>
      <c r="D1654" s="135">
        <f t="shared" si="344"/>
        <v>0</v>
      </c>
      <c r="E1654" s="135">
        <f>SUM(E1656,E1660,E1661,E1662)</f>
        <v>0</v>
      </c>
      <c r="F1654" s="135">
        <f>SUM(F1656,F1660,F1661,F1662)</f>
        <v>0</v>
      </c>
      <c r="G1654" s="23" t="e">
        <f t="shared" si="343"/>
        <v>#DIV/0!</v>
      </c>
      <c r="H1654" s="135"/>
      <c r="I1654" s="135">
        <f t="shared" si="347"/>
        <v>0</v>
      </c>
      <c r="J1654" s="135">
        <f t="shared" si="348"/>
        <v>0</v>
      </c>
      <c r="K1654" s="23"/>
      <c r="L1654" s="135">
        <f>SUM(L1656,L1660,L1661,L1662)</f>
        <v>0</v>
      </c>
      <c r="M1654" s="135">
        <f>SUM(M1656,M1660,M1661,M1662)</f>
        <v>0</v>
      </c>
      <c r="N1654" s="135">
        <f>SUM(N1656,N1660,N1661,N1662)</f>
        <v>0</v>
      </c>
      <c r="O1654" s="23" t="e">
        <f t="shared" si="346"/>
        <v>#DIV/0!</v>
      </c>
      <c r="P1654" s="19">
        <f t="shared" si="345"/>
        <v>0</v>
      </c>
      <c r="R1654" s="5"/>
    </row>
    <row r="1655" spans="1:18" s="2" customFormat="1" hidden="1" x14ac:dyDescent="0.2">
      <c r="A1655" s="42"/>
      <c r="B1655" s="32"/>
      <c r="C1655" s="27" t="s">
        <v>22</v>
      </c>
      <c r="D1655" s="135">
        <f t="shared" si="344"/>
        <v>0</v>
      </c>
      <c r="E1655" s="135"/>
      <c r="F1655" s="135"/>
      <c r="G1655" s="23"/>
      <c r="H1655" s="135"/>
      <c r="I1655" s="135">
        <f t="shared" si="347"/>
        <v>0</v>
      </c>
      <c r="J1655" s="135">
        <f t="shared" si="348"/>
        <v>0</v>
      </c>
      <c r="K1655" s="23"/>
      <c r="L1655" s="135"/>
      <c r="M1655" s="135"/>
      <c r="N1655" s="135"/>
      <c r="O1655" s="23"/>
      <c r="P1655" s="19">
        <f t="shared" si="345"/>
        <v>0</v>
      </c>
      <c r="R1655" s="5"/>
    </row>
    <row r="1656" spans="1:18" s="2" customFormat="1" ht="15" hidden="1" customHeight="1" x14ac:dyDescent="0.2">
      <c r="A1656" s="42"/>
      <c r="B1656" s="32"/>
      <c r="C1656" s="22" t="s">
        <v>14</v>
      </c>
      <c r="D1656" s="135">
        <f t="shared" si="344"/>
        <v>0</v>
      </c>
      <c r="E1656" s="135">
        <f>SUM(E1658:E1659)</f>
        <v>0</v>
      </c>
      <c r="F1656" s="135">
        <f>SUM(F1658:F1659)</f>
        <v>0</v>
      </c>
      <c r="G1656" s="23" t="e">
        <f t="shared" si="343"/>
        <v>#DIV/0!</v>
      </c>
      <c r="H1656" s="135"/>
      <c r="I1656" s="135">
        <f t="shared" si="347"/>
        <v>0</v>
      </c>
      <c r="J1656" s="135">
        <f t="shared" si="348"/>
        <v>0</v>
      </c>
      <c r="K1656" s="23"/>
      <c r="L1656" s="135">
        <f>SUM(L1658:L1659)</f>
        <v>0</v>
      </c>
      <c r="M1656" s="135">
        <f>SUM(M1658:M1659)</f>
        <v>0</v>
      </c>
      <c r="N1656" s="135">
        <f>SUM(N1658:N1659)</f>
        <v>0</v>
      </c>
      <c r="O1656" s="23" t="e">
        <f t="shared" si="346"/>
        <v>#DIV/0!</v>
      </c>
      <c r="P1656" s="19">
        <f t="shared" si="345"/>
        <v>0</v>
      </c>
      <c r="R1656" s="5"/>
    </row>
    <row r="1657" spans="1:18" s="2" customFormat="1" hidden="1" x14ac:dyDescent="0.2">
      <c r="A1657" s="42"/>
      <c r="B1657" s="32"/>
      <c r="C1657" s="27" t="s">
        <v>15</v>
      </c>
      <c r="D1657" s="135">
        <f t="shared" si="344"/>
        <v>0</v>
      </c>
      <c r="E1657" s="135"/>
      <c r="F1657" s="135"/>
      <c r="G1657" s="23"/>
      <c r="H1657" s="135"/>
      <c r="I1657" s="135">
        <f t="shared" si="347"/>
        <v>0</v>
      </c>
      <c r="J1657" s="135">
        <f t="shared" si="348"/>
        <v>0</v>
      </c>
      <c r="K1657" s="23"/>
      <c r="L1657" s="135"/>
      <c r="M1657" s="135"/>
      <c r="N1657" s="135"/>
      <c r="O1657" s="23"/>
      <c r="P1657" s="19">
        <f t="shared" si="345"/>
        <v>0</v>
      </c>
      <c r="R1657" s="5"/>
    </row>
    <row r="1658" spans="1:18" s="2" customFormat="1" ht="10.5" hidden="1" customHeight="1" x14ac:dyDescent="0.2">
      <c r="A1658" s="42"/>
      <c r="B1658" s="32"/>
      <c r="C1658" s="27" t="s">
        <v>19</v>
      </c>
      <c r="D1658" s="135">
        <f t="shared" si="344"/>
        <v>0</v>
      </c>
      <c r="E1658" s="135"/>
      <c r="F1658" s="135"/>
      <c r="G1658" s="23" t="e">
        <f t="shared" si="343"/>
        <v>#DIV/0!</v>
      </c>
      <c r="H1658" s="135"/>
      <c r="I1658" s="135">
        <f t="shared" si="347"/>
        <v>0</v>
      </c>
      <c r="J1658" s="135">
        <f t="shared" si="348"/>
        <v>0</v>
      </c>
      <c r="K1658" s="23"/>
      <c r="L1658" s="135"/>
      <c r="M1658" s="135"/>
      <c r="N1658" s="135"/>
      <c r="O1658" s="23" t="e">
        <f t="shared" si="346"/>
        <v>#DIV/0!</v>
      </c>
      <c r="P1658" s="19">
        <f t="shared" si="345"/>
        <v>0</v>
      </c>
      <c r="R1658" s="5"/>
    </row>
    <row r="1659" spans="1:18" s="2" customFormat="1" ht="13.5" hidden="1" customHeight="1" x14ac:dyDescent="0.2">
      <c r="A1659" s="42"/>
      <c r="B1659" s="32"/>
      <c r="C1659" s="27" t="s">
        <v>18</v>
      </c>
      <c r="D1659" s="135">
        <f t="shared" si="344"/>
        <v>0</v>
      </c>
      <c r="E1659" s="135"/>
      <c r="F1659" s="135"/>
      <c r="G1659" s="23" t="e">
        <f t="shared" si="343"/>
        <v>#DIV/0!</v>
      </c>
      <c r="H1659" s="135"/>
      <c r="I1659" s="135">
        <f t="shared" si="347"/>
        <v>0</v>
      </c>
      <c r="J1659" s="135">
        <f t="shared" si="348"/>
        <v>0</v>
      </c>
      <c r="K1659" s="23"/>
      <c r="L1659" s="135"/>
      <c r="M1659" s="135"/>
      <c r="N1659" s="135"/>
      <c r="O1659" s="23" t="e">
        <f t="shared" si="346"/>
        <v>#DIV/0!</v>
      </c>
      <c r="P1659" s="19">
        <f t="shared" si="345"/>
        <v>0</v>
      </c>
      <c r="R1659" s="5"/>
    </row>
    <row r="1660" spans="1:18" s="2" customFormat="1" ht="15" hidden="1" customHeight="1" x14ac:dyDescent="0.2">
      <c r="A1660" s="42"/>
      <c r="B1660" s="32"/>
      <c r="C1660" s="22" t="s">
        <v>16</v>
      </c>
      <c r="D1660" s="135">
        <f t="shared" si="344"/>
        <v>0</v>
      </c>
      <c r="E1660" s="135"/>
      <c r="F1660" s="135"/>
      <c r="G1660" s="23"/>
      <c r="H1660" s="135"/>
      <c r="I1660" s="135">
        <f t="shared" si="347"/>
        <v>0</v>
      </c>
      <c r="J1660" s="135">
        <f t="shared" si="348"/>
        <v>0</v>
      </c>
      <c r="K1660" s="23"/>
      <c r="L1660" s="135"/>
      <c r="M1660" s="135"/>
      <c r="N1660" s="135"/>
      <c r="O1660" s="23"/>
      <c r="P1660" s="19">
        <f t="shared" si="345"/>
        <v>0</v>
      </c>
      <c r="R1660" s="5"/>
    </row>
    <row r="1661" spans="1:18" s="2" customFormat="1" ht="15" hidden="1" customHeight="1" x14ac:dyDescent="0.2">
      <c r="A1661" s="42"/>
      <c r="B1661" s="48"/>
      <c r="C1661" s="49" t="s">
        <v>17</v>
      </c>
      <c r="D1661" s="140">
        <f t="shared" si="344"/>
        <v>0</v>
      </c>
      <c r="E1661" s="140"/>
      <c r="F1661" s="140"/>
      <c r="G1661" s="50" t="e">
        <f t="shared" si="343"/>
        <v>#DIV/0!</v>
      </c>
      <c r="H1661" s="140"/>
      <c r="I1661" s="140">
        <f t="shared" si="347"/>
        <v>0</v>
      </c>
      <c r="J1661" s="140">
        <f t="shared" si="348"/>
        <v>0</v>
      </c>
      <c r="K1661" s="50"/>
      <c r="L1661" s="140"/>
      <c r="M1661" s="140"/>
      <c r="N1661" s="140"/>
      <c r="O1661" s="50" t="e">
        <f t="shared" si="346"/>
        <v>#DIV/0!</v>
      </c>
      <c r="P1661" s="34">
        <f t="shared" si="345"/>
        <v>0</v>
      </c>
      <c r="R1661" s="5"/>
    </row>
    <row r="1662" spans="1:18" s="2" customFormat="1" ht="39" hidden="1" customHeight="1" x14ac:dyDescent="0.2">
      <c r="A1662" s="42"/>
      <c r="B1662" s="32"/>
      <c r="C1662" s="24" t="s">
        <v>149</v>
      </c>
      <c r="D1662" s="135">
        <f t="shared" si="344"/>
        <v>0</v>
      </c>
      <c r="E1662" s="135"/>
      <c r="F1662" s="135"/>
      <c r="G1662" s="23" t="e">
        <f t="shared" si="343"/>
        <v>#DIV/0!</v>
      </c>
      <c r="H1662" s="135"/>
      <c r="I1662" s="135">
        <f t="shared" si="347"/>
        <v>0</v>
      </c>
      <c r="J1662" s="135">
        <f t="shared" si="348"/>
        <v>0</v>
      </c>
      <c r="K1662" s="23" t="e">
        <f t="shared" ref="K1662:K1667" si="352">J1662/I1662*100</f>
        <v>#DIV/0!</v>
      </c>
      <c r="L1662" s="135"/>
      <c r="M1662" s="135"/>
      <c r="N1662" s="135"/>
      <c r="O1662" s="23" t="e">
        <f t="shared" si="346"/>
        <v>#DIV/0!</v>
      </c>
      <c r="P1662" s="19">
        <f t="shared" si="345"/>
        <v>0</v>
      </c>
      <c r="R1662" s="5"/>
    </row>
    <row r="1663" spans="1:18" s="2" customFormat="1" ht="15" hidden="1" customHeight="1" x14ac:dyDescent="0.2">
      <c r="A1663" s="42"/>
      <c r="B1663" s="32"/>
      <c r="C1663" s="25" t="s">
        <v>111</v>
      </c>
      <c r="D1663" s="135">
        <f t="shared" si="344"/>
        <v>0</v>
      </c>
      <c r="E1663" s="135">
        <f>SUM(E1665)</f>
        <v>0</v>
      </c>
      <c r="F1663" s="135">
        <f>SUM(F1665)</f>
        <v>0</v>
      </c>
      <c r="G1663" s="23" t="e">
        <f t="shared" si="343"/>
        <v>#DIV/0!</v>
      </c>
      <c r="H1663" s="135">
        <f>SUM(H1665)</f>
        <v>0</v>
      </c>
      <c r="I1663" s="135">
        <f t="shared" si="347"/>
        <v>0</v>
      </c>
      <c r="J1663" s="135">
        <f t="shared" si="348"/>
        <v>0</v>
      </c>
      <c r="K1663" s="23" t="e">
        <f t="shared" si="352"/>
        <v>#DIV/0!</v>
      </c>
      <c r="L1663" s="135">
        <f>SUM(L1665)</f>
        <v>0</v>
      </c>
      <c r="M1663" s="135">
        <f>SUM(M1665)</f>
        <v>0</v>
      </c>
      <c r="N1663" s="135">
        <f>SUM(N1665)</f>
        <v>0</v>
      </c>
      <c r="O1663" s="23" t="e">
        <f t="shared" si="346"/>
        <v>#DIV/0!</v>
      </c>
      <c r="P1663" s="19">
        <f t="shared" si="345"/>
        <v>0</v>
      </c>
      <c r="R1663" s="5"/>
    </row>
    <row r="1664" spans="1:18" s="2" customFormat="1" hidden="1" x14ac:dyDescent="0.2">
      <c r="A1664" s="42"/>
      <c r="B1664" s="32"/>
      <c r="C1664" s="26" t="s">
        <v>22</v>
      </c>
      <c r="D1664" s="135">
        <f t="shared" si="344"/>
        <v>0</v>
      </c>
      <c r="E1664" s="135"/>
      <c r="F1664" s="135"/>
      <c r="G1664" s="23" t="e">
        <f t="shared" si="343"/>
        <v>#DIV/0!</v>
      </c>
      <c r="H1664" s="135"/>
      <c r="I1664" s="135">
        <f t="shared" si="347"/>
        <v>0</v>
      </c>
      <c r="J1664" s="135">
        <f t="shared" si="348"/>
        <v>0</v>
      </c>
      <c r="K1664" s="23" t="e">
        <f t="shared" si="352"/>
        <v>#DIV/0!</v>
      </c>
      <c r="L1664" s="135"/>
      <c r="M1664" s="135"/>
      <c r="N1664" s="135"/>
      <c r="O1664" s="23" t="e">
        <f t="shared" si="346"/>
        <v>#DIV/0!</v>
      </c>
      <c r="P1664" s="19">
        <f t="shared" si="345"/>
        <v>0</v>
      </c>
      <c r="R1664" s="5"/>
    </row>
    <row r="1665" spans="1:18" s="2" customFormat="1" ht="15" hidden="1" customHeight="1" x14ac:dyDescent="0.2">
      <c r="A1665" s="42"/>
      <c r="B1665" s="32"/>
      <c r="C1665" s="22" t="s">
        <v>7</v>
      </c>
      <c r="D1665" s="135">
        <f t="shared" si="344"/>
        <v>0</v>
      </c>
      <c r="E1665" s="135"/>
      <c r="F1665" s="135"/>
      <c r="G1665" s="23" t="e">
        <f t="shared" si="343"/>
        <v>#DIV/0!</v>
      </c>
      <c r="H1665" s="135"/>
      <c r="I1665" s="135">
        <f t="shared" si="347"/>
        <v>0</v>
      </c>
      <c r="J1665" s="135">
        <f t="shared" si="348"/>
        <v>0</v>
      </c>
      <c r="K1665" s="23" t="e">
        <f t="shared" si="352"/>
        <v>#DIV/0!</v>
      </c>
      <c r="L1665" s="135"/>
      <c r="M1665" s="135"/>
      <c r="N1665" s="135"/>
      <c r="O1665" s="23" t="e">
        <f t="shared" si="346"/>
        <v>#DIV/0!</v>
      </c>
      <c r="P1665" s="19">
        <f t="shared" si="345"/>
        <v>0</v>
      </c>
      <c r="R1665" s="5"/>
    </row>
    <row r="1666" spans="1:18" s="2" customFormat="1" hidden="1" x14ac:dyDescent="0.2">
      <c r="A1666" s="42"/>
      <c r="B1666" s="32"/>
      <c r="C1666" s="27" t="s">
        <v>15</v>
      </c>
      <c r="D1666" s="135">
        <f t="shared" si="344"/>
        <v>0</v>
      </c>
      <c r="E1666" s="135"/>
      <c r="F1666" s="135"/>
      <c r="G1666" s="23" t="e">
        <f t="shared" si="343"/>
        <v>#DIV/0!</v>
      </c>
      <c r="H1666" s="135"/>
      <c r="I1666" s="135">
        <f t="shared" si="347"/>
        <v>0</v>
      </c>
      <c r="J1666" s="135">
        <f t="shared" si="348"/>
        <v>0</v>
      </c>
      <c r="K1666" s="23" t="e">
        <f t="shared" si="352"/>
        <v>#DIV/0!</v>
      </c>
      <c r="L1666" s="135"/>
      <c r="M1666" s="135"/>
      <c r="N1666" s="135"/>
      <c r="O1666" s="23" t="e">
        <f t="shared" si="346"/>
        <v>#DIV/0!</v>
      </c>
      <c r="P1666" s="19">
        <f t="shared" si="345"/>
        <v>0</v>
      </c>
      <c r="R1666" s="5"/>
    </row>
    <row r="1667" spans="1:18" s="2" customFormat="1" ht="39" hidden="1" customHeight="1" x14ac:dyDescent="0.2">
      <c r="A1667" s="42"/>
      <c r="B1667" s="48"/>
      <c r="C1667" s="28" t="s">
        <v>150</v>
      </c>
      <c r="D1667" s="140">
        <f t="shared" si="344"/>
        <v>0</v>
      </c>
      <c r="E1667" s="140"/>
      <c r="F1667" s="140"/>
      <c r="G1667" s="50" t="e">
        <f t="shared" ref="G1667:G1759" si="353">F1667/E1667*100</f>
        <v>#DIV/0!</v>
      </c>
      <c r="H1667" s="140"/>
      <c r="I1667" s="140">
        <f t="shared" si="347"/>
        <v>0</v>
      </c>
      <c r="J1667" s="135">
        <f t="shared" si="348"/>
        <v>0</v>
      </c>
      <c r="K1667" s="23" t="e">
        <f t="shared" si="352"/>
        <v>#DIV/0!</v>
      </c>
      <c r="L1667" s="140"/>
      <c r="M1667" s="140"/>
      <c r="N1667" s="140"/>
      <c r="O1667" s="50" t="e">
        <f t="shared" si="346"/>
        <v>#DIV/0!</v>
      </c>
      <c r="P1667" s="34">
        <f t="shared" si="345"/>
        <v>0</v>
      </c>
      <c r="R1667" s="5"/>
    </row>
    <row r="1668" spans="1:18" s="17" customFormat="1" ht="27" customHeight="1" x14ac:dyDescent="0.3">
      <c r="A1668" s="42"/>
      <c r="B1668" s="85">
        <v>85205</v>
      </c>
      <c r="C1668" s="88" t="s">
        <v>6</v>
      </c>
      <c r="D1668" s="135">
        <f t="shared" si="344"/>
        <v>739000</v>
      </c>
      <c r="E1668" s="139">
        <f>SUM(E1669,E1678)</f>
        <v>827685</v>
      </c>
      <c r="F1668" s="135">
        <f>SUM(F1669,F1678)</f>
        <v>827287.1</v>
      </c>
      <c r="G1668" s="23">
        <f t="shared" si="353"/>
        <v>99.951926155481857</v>
      </c>
      <c r="H1668" s="139"/>
      <c r="I1668" s="139"/>
      <c r="J1668" s="135"/>
      <c r="K1668" s="23"/>
      <c r="L1668" s="139">
        <f>SUM(L1669,L1678)</f>
        <v>739000</v>
      </c>
      <c r="M1668" s="139">
        <f>SUM(M1669,M1678)</f>
        <v>827685</v>
      </c>
      <c r="N1668" s="139">
        <f>SUM(N1669,N1678)</f>
        <v>827287.1</v>
      </c>
      <c r="O1668" s="54">
        <f t="shared" si="346"/>
        <v>99.951926155481857</v>
      </c>
      <c r="P1668" s="18">
        <f t="shared" si="345"/>
        <v>88685</v>
      </c>
      <c r="R1668" s="5"/>
    </row>
    <row r="1669" spans="1:18" s="2" customFormat="1" ht="15" customHeight="1" x14ac:dyDescent="0.2">
      <c r="A1669" s="42"/>
      <c r="B1669" s="32"/>
      <c r="C1669" s="41" t="s">
        <v>110</v>
      </c>
      <c r="D1669" s="135">
        <f t="shared" ref="D1669:D1731" si="354">H1669+L1669</f>
        <v>739000</v>
      </c>
      <c r="E1669" s="135">
        <f>SUM(E1671,E1675,E1676,E1677)</f>
        <v>827685</v>
      </c>
      <c r="F1669" s="135">
        <f>SUM(F1671,F1675,F1676,F1677)</f>
        <v>827287.1</v>
      </c>
      <c r="G1669" s="23">
        <f t="shared" si="353"/>
        <v>99.951926155481857</v>
      </c>
      <c r="H1669" s="135"/>
      <c r="I1669" s="135"/>
      <c r="J1669" s="135"/>
      <c r="K1669" s="23"/>
      <c r="L1669" s="135">
        <f>SUM(L1671,L1675,L1676,L1677)</f>
        <v>739000</v>
      </c>
      <c r="M1669" s="135">
        <f>SUM(M1671,M1675,M1676,M1677)</f>
        <v>827685</v>
      </c>
      <c r="N1669" s="135">
        <f>SUM(N1671,N1675,N1676,N1677)</f>
        <v>827287.1</v>
      </c>
      <c r="O1669" s="23">
        <f t="shared" si="346"/>
        <v>99.951926155481857</v>
      </c>
      <c r="P1669" s="19">
        <f t="shared" si="345"/>
        <v>88685</v>
      </c>
      <c r="R1669" s="55"/>
    </row>
    <row r="1670" spans="1:18" s="2" customFormat="1" x14ac:dyDescent="0.2">
      <c r="A1670" s="42"/>
      <c r="B1670" s="32"/>
      <c r="C1670" s="27" t="s">
        <v>22</v>
      </c>
      <c r="D1670" s="135"/>
      <c r="E1670" s="135"/>
      <c r="F1670" s="135"/>
      <c r="G1670" s="23"/>
      <c r="H1670" s="135"/>
      <c r="I1670" s="135"/>
      <c r="J1670" s="135"/>
      <c r="K1670" s="23"/>
      <c r="L1670" s="135"/>
      <c r="M1670" s="135"/>
      <c r="N1670" s="135"/>
      <c r="O1670" s="23"/>
      <c r="P1670" s="19">
        <f t="shared" si="345"/>
        <v>0</v>
      </c>
      <c r="R1670" s="5"/>
    </row>
    <row r="1671" spans="1:18" s="2" customFormat="1" ht="12.75" customHeight="1" x14ac:dyDescent="0.2">
      <c r="A1671" s="42"/>
      <c r="B1671" s="32"/>
      <c r="C1671" s="22" t="s">
        <v>14</v>
      </c>
      <c r="D1671" s="135">
        <f t="shared" si="354"/>
        <v>68000</v>
      </c>
      <c r="E1671" s="135">
        <f>SUM(E1673:E1674)</f>
        <v>96685</v>
      </c>
      <c r="F1671" s="135">
        <f>SUM(F1673:F1674)</f>
        <v>96287.1</v>
      </c>
      <c r="G1671" s="23">
        <f t="shared" si="353"/>
        <v>99.588457361534893</v>
      </c>
      <c r="H1671" s="135"/>
      <c r="I1671" s="135"/>
      <c r="J1671" s="135"/>
      <c r="K1671" s="23"/>
      <c r="L1671" s="135">
        <f>SUM(L1673:L1674)</f>
        <v>68000</v>
      </c>
      <c r="M1671" s="135">
        <f>SUM(M1673:M1674)</f>
        <v>96685</v>
      </c>
      <c r="N1671" s="135">
        <f>SUM(N1673:N1674)</f>
        <v>96287.1</v>
      </c>
      <c r="O1671" s="23">
        <f t="shared" si="346"/>
        <v>99.588457361534893</v>
      </c>
      <c r="P1671" s="19">
        <f t="shared" si="345"/>
        <v>28685</v>
      </c>
      <c r="R1671" s="5"/>
    </row>
    <row r="1672" spans="1:18" s="2" customFormat="1" ht="11.25" customHeight="1" x14ac:dyDescent="0.2">
      <c r="A1672" s="42"/>
      <c r="B1672" s="32"/>
      <c r="C1672" s="27" t="s">
        <v>15</v>
      </c>
      <c r="D1672" s="135"/>
      <c r="E1672" s="135"/>
      <c r="F1672" s="135"/>
      <c r="G1672" s="23"/>
      <c r="H1672" s="135"/>
      <c r="I1672" s="135"/>
      <c r="J1672" s="135"/>
      <c r="K1672" s="23"/>
      <c r="L1672" s="135"/>
      <c r="M1672" s="135"/>
      <c r="N1672" s="135"/>
      <c r="O1672" s="23"/>
      <c r="P1672" s="19">
        <f t="shared" ref="P1672:P1765" si="355">E1672-D1672</f>
        <v>0</v>
      </c>
      <c r="R1672" s="5"/>
    </row>
    <row r="1673" spans="1:18" s="2" customFormat="1" ht="15" customHeight="1" x14ac:dyDescent="0.2">
      <c r="A1673" s="42"/>
      <c r="B1673" s="32"/>
      <c r="C1673" s="27" t="s">
        <v>19</v>
      </c>
      <c r="D1673" s="135">
        <f t="shared" si="354"/>
        <v>12000</v>
      </c>
      <c r="E1673" s="135">
        <v>28047</v>
      </c>
      <c r="F1673" s="135">
        <v>28017.72</v>
      </c>
      <c r="G1673" s="23">
        <f t="shared" si="353"/>
        <v>99.895603807893892</v>
      </c>
      <c r="H1673" s="135"/>
      <c r="I1673" s="135"/>
      <c r="J1673" s="135"/>
      <c r="K1673" s="23"/>
      <c r="L1673" s="135">
        <v>12000</v>
      </c>
      <c r="M1673" s="135">
        <v>28047</v>
      </c>
      <c r="N1673" s="135">
        <v>28017.72</v>
      </c>
      <c r="O1673" s="23">
        <f t="shared" si="346"/>
        <v>99.895603807893892</v>
      </c>
      <c r="P1673" s="34">
        <f t="shared" si="355"/>
        <v>16047</v>
      </c>
      <c r="R1673" s="5"/>
    </row>
    <row r="1674" spans="1:18" s="2" customFormat="1" ht="14.25" customHeight="1" x14ac:dyDescent="0.2">
      <c r="A1674" s="42"/>
      <c r="B1674" s="32"/>
      <c r="C1674" s="27" t="s">
        <v>18</v>
      </c>
      <c r="D1674" s="135">
        <f t="shared" si="354"/>
        <v>56000</v>
      </c>
      <c r="E1674" s="135">
        <v>68638</v>
      </c>
      <c r="F1674" s="135">
        <v>68269.38</v>
      </c>
      <c r="G1674" s="23">
        <f t="shared" si="353"/>
        <v>99.462950552172273</v>
      </c>
      <c r="H1674" s="135"/>
      <c r="I1674" s="135"/>
      <c r="J1674" s="135"/>
      <c r="K1674" s="23"/>
      <c r="L1674" s="135">
        <v>56000</v>
      </c>
      <c r="M1674" s="135">
        <v>68638</v>
      </c>
      <c r="N1674" s="135">
        <v>68269.38</v>
      </c>
      <c r="O1674" s="23">
        <f t="shared" si="346"/>
        <v>99.462950552172273</v>
      </c>
      <c r="P1674" s="19">
        <f t="shared" si="355"/>
        <v>12638</v>
      </c>
      <c r="R1674" s="5"/>
    </row>
    <row r="1675" spans="1:18" s="2" customFormat="1" ht="15" customHeight="1" x14ac:dyDescent="0.2">
      <c r="A1675" s="42"/>
      <c r="B1675" s="48"/>
      <c r="C1675" s="49" t="s">
        <v>16</v>
      </c>
      <c r="D1675" s="140">
        <f t="shared" si="354"/>
        <v>671000</v>
      </c>
      <c r="E1675" s="140">
        <v>731000</v>
      </c>
      <c r="F1675" s="140">
        <v>731000</v>
      </c>
      <c r="G1675" s="50">
        <f t="shared" si="353"/>
        <v>100</v>
      </c>
      <c r="H1675" s="140"/>
      <c r="I1675" s="140"/>
      <c r="J1675" s="140"/>
      <c r="K1675" s="50"/>
      <c r="L1675" s="140">
        <v>671000</v>
      </c>
      <c r="M1675" s="140">
        <v>731000</v>
      </c>
      <c r="N1675" s="140">
        <v>731000</v>
      </c>
      <c r="O1675" s="50">
        <f t="shared" si="346"/>
        <v>100</v>
      </c>
      <c r="P1675" s="19">
        <f t="shared" si="355"/>
        <v>60000</v>
      </c>
      <c r="R1675" s="5"/>
    </row>
    <row r="1676" spans="1:18" s="2" customFormat="1" ht="15" hidden="1" customHeight="1" x14ac:dyDescent="0.2">
      <c r="A1676" s="42"/>
      <c r="B1676" s="32"/>
      <c r="C1676" s="22" t="s">
        <v>17</v>
      </c>
      <c r="D1676" s="135">
        <f t="shared" si="354"/>
        <v>0</v>
      </c>
      <c r="E1676" s="135"/>
      <c r="F1676" s="135"/>
      <c r="G1676" s="23" t="e">
        <f t="shared" si="353"/>
        <v>#DIV/0!</v>
      </c>
      <c r="H1676" s="135"/>
      <c r="I1676" s="135">
        <f t="shared" si="347"/>
        <v>0</v>
      </c>
      <c r="J1676" s="135">
        <f t="shared" si="348"/>
        <v>0</v>
      </c>
      <c r="K1676" s="23" t="e">
        <f t="shared" ref="K1676:K1684" si="356">J1676/I1676*100</f>
        <v>#DIV/0!</v>
      </c>
      <c r="L1676" s="135"/>
      <c r="M1676" s="135"/>
      <c r="N1676" s="135"/>
      <c r="O1676" s="23" t="e">
        <f t="shared" si="346"/>
        <v>#DIV/0!</v>
      </c>
      <c r="P1676" s="19">
        <f t="shared" si="355"/>
        <v>0</v>
      </c>
      <c r="R1676" s="5"/>
    </row>
    <row r="1677" spans="1:18" s="2" customFormat="1" ht="39" hidden="1" customHeight="1" x14ac:dyDescent="0.2">
      <c r="A1677" s="42"/>
      <c r="B1677" s="32"/>
      <c r="C1677" s="24" t="s">
        <v>149</v>
      </c>
      <c r="D1677" s="135">
        <f t="shared" si="354"/>
        <v>0</v>
      </c>
      <c r="E1677" s="135"/>
      <c r="F1677" s="135"/>
      <c r="G1677" s="23" t="e">
        <f t="shared" si="353"/>
        <v>#DIV/0!</v>
      </c>
      <c r="H1677" s="135"/>
      <c r="I1677" s="135">
        <f t="shared" si="347"/>
        <v>0</v>
      </c>
      <c r="J1677" s="135">
        <f t="shared" si="348"/>
        <v>0</v>
      </c>
      <c r="K1677" s="23" t="e">
        <f t="shared" si="356"/>
        <v>#DIV/0!</v>
      </c>
      <c r="L1677" s="135"/>
      <c r="M1677" s="135"/>
      <c r="N1677" s="135"/>
      <c r="O1677" s="23" t="e">
        <f t="shared" si="346"/>
        <v>#DIV/0!</v>
      </c>
      <c r="P1677" s="19">
        <f t="shared" si="355"/>
        <v>0</v>
      </c>
      <c r="R1677" s="5"/>
    </row>
    <row r="1678" spans="1:18" s="2" customFormat="1" ht="15" hidden="1" customHeight="1" x14ac:dyDescent="0.2">
      <c r="A1678" s="42"/>
      <c r="B1678" s="32"/>
      <c r="C1678" s="25" t="s">
        <v>111</v>
      </c>
      <c r="D1678" s="135">
        <f t="shared" si="354"/>
        <v>0</v>
      </c>
      <c r="E1678" s="135">
        <f>SUM(E1680)</f>
        <v>0</v>
      </c>
      <c r="F1678" s="135">
        <f>SUM(F1680)</f>
        <v>0</v>
      </c>
      <c r="G1678" s="23" t="e">
        <f t="shared" si="353"/>
        <v>#DIV/0!</v>
      </c>
      <c r="H1678" s="135">
        <f>SUM(H1680)</f>
        <v>0</v>
      </c>
      <c r="I1678" s="135">
        <f t="shared" si="347"/>
        <v>0</v>
      </c>
      <c r="J1678" s="135">
        <f t="shared" si="348"/>
        <v>0</v>
      </c>
      <c r="K1678" s="23" t="e">
        <f t="shared" si="356"/>
        <v>#DIV/0!</v>
      </c>
      <c r="L1678" s="135">
        <f>SUM(L1680)</f>
        <v>0</v>
      </c>
      <c r="M1678" s="135">
        <f>SUM(M1680)</f>
        <v>0</v>
      </c>
      <c r="N1678" s="135">
        <f>SUM(N1680)</f>
        <v>0</v>
      </c>
      <c r="O1678" s="23" t="e">
        <f t="shared" si="346"/>
        <v>#DIV/0!</v>
      </c>
      <c r="P1678" s="19">
        <f t="shared" si="355"/>
        <v>0</v>
      </c>
      <c r="R1678" s="5"/>
    </row>
    <row r="1679" spans="1:18" s="2" customFormat="1" hidden="1" x14ac:dyDescent="0.2">
      <c r="A1679" s="42"/>
      <c r="B1679" s="32"/>
      <c r="C1679" s="26" t="s">
        <v>22</v>
      </c>
      <c r="D1679" s="135">
        <f t="shared" si="354"/>
        <v>0</v>
      </c>
      <c r="E1679" s="135"/>
      <c r="F1679" s="135"/>
      <c r="G1679" s="23" t="e">
        <f t="shared" si="353"/>
        <v>#DIV/0!</v>
      </c>
      <c r="H1679" s="135"/>
      <c r="I1679" s="135">
        <f t="shared" si="347"/>
        <v>0</v>
      </c>
      <c r="J1679" s="135">
        <f t="shared" si="348"/>
        <v>0</v>
      </c>
      <c r="K1679" s="23" t="e">
        <f t="shared" si="356"/>
        <v>#DIV/0!</v>
      </c>
      <c r="L1679" s="135"/>
      <c r="M1679" s="135"/>
      <c r="N1679" s="135"/>
      <c r="O1679" s="23" t="e">
        <f t="shared" si="346"/>
        <v>#DIV/0!</v>
      </c>
      <c r="P1679" s="19">
        <f t="shared" si="355"/>
        <v>0</v>
      </c>
      <c r="R1679" s="5"/>
    </row>
    <row r="1680" spans="1:18" s="2" customFormat="1" ht="14.25" hidden="1" customHeight="1" x14ac:dyDescent="0.2">
      <c r="A1680" s="42"/>
      <c r="B1680" s="32"/>
      <c r="C1680" s="22" t="s">
        <v>7</v>
      </c>
      <c r="D1680" s="135">
        <f t="shared" si="354"/>
        <v>0</v>
      </c>
      <c r="E1680" s="135"/>
      <c r="F1680" s="135"/>
      <c r="G1680" s="23" t="e">
        <f t="shared" si="353"/>
        <v>#DIV/0!</v>
      </c>
      <c r="H1680" s="135"/>
      <c r="I1680" s="135">
        <f t="shared" si="347"/>
        <v>0</v>
      </c>
      <c r="J1680" s="135">
        <f t="shared" si="348"/>
        <v>0</v>
      </c>
      <c r="K1680" s="23" t="e">
        <f t="shared" si="356"/>
        <v>#DIV/0!</v>
      </c>
      <c r="L1680" s="135"/>
      <c r="M1680" s="135"/>
      <c r="N1680" s="135"/>
      <c r="O1680" s="23" t="e">
        <f t="shared" si="346"/>
        <v>#DIV/0!</v>
      </c>
      <c r="P1680" s="19">
        <f t="shared" si="355"/>
        <v>0</v>
      </c>
      <c r="R1680" s="5"/>
    </row>
    <row r="1681" spans="1:18" s="2" customFormat="1" hidden="1" x14ac:dyDescent="0.2">
      <c r="A1681" s="42"/>
      <c r="B1681" s="32"/>
      <c r="C1681" s="27" t="s">
        <v>15</v>
      </c>
      <c r="D1681" s="135">
        <f t="shared" si="354"/>
        <v>0</v>
      </c>
      <c r="E1681" s="135"/>
      <c r="F1681" s="135"/>
      <c r="G1681" s="23" t="e">
        <f t="shared" si="353"/>
        <v>#DIV/0!</v>
      </c>
      <c r="H1681" s="135"/>
      <c r="I1681" s="135">
        <f t="shared" si="347"/>
        <v>0</v>
      </c>
      <c r="J1681" s="135">
        <f t="shared" si="348"/>
        <v>0</v>
      </c>
      <c r="K1681" s="23" t="e">
        <f t="shared" si="356"/>
        <v>#DIV/0!</v>
      </c>
      <c r="L1681" s="135"/>
      <c r="M1681" s="135"/>
      <c r="N1681" s="135"/>
      <c r="O1681" s="23" t="e">
        <f t="shared" si="346"/>
        <v>#DIV/0!</v>
      </c>
      <c r="P1681" s="19">
        <f t="shared" si="355"/>
        <v>0</v>
      </c>
      <c r="R1681" s="5"/>
    </row>
    <row r="1682" spans="1:18" s="2" customFormat="1" ht="39" hidden="1" customHeight="1" x14ac:dyDescent="0.2">
      <c r="A1682" s="42"/>
      <c r="B1682" s="48"/>
      <c r="C1682" s="51" t="s">
        <v>150</v>
      </c>
      <c r="D1682" s="140">
        <f t="shared" si="354"/>
        <v>0</v>
      </c>
      <c r="E1682" s="140"/>
      <c r="F1682" s="140"/>
      <c r="G1682" s="50" t="e">
        <f t="shared" si="353"/>
        <v>#DIV/0!</v>
      </c>
      <c r="H1682" s="140"/>
      <c r="I1682" s="140">
        <f t="shared" si="347"/>
        <v>0</v>
      </c>
      <c r="J1682" s="135">
        <f t="shared" si="348"/>
        <v>0</v>
      </c>
      <c r="K1682" s="50" t="e">
        <f t="shared" si="356"/>
        <v>#DIV/0!</v>
      </c>
      <c r="L1682" s="140"/>
      <c r="M1682" s="140"/>
      <c r="N1682" s="140"/>
      <c r="O1682" s="23" t="e">
        <f t="shared" si="346"/>
        <v>#DIV/0!</v>
      </c>
      <c r="P1682" s="34">
        <f t="shared" si="355"/>
        <v>0</v>
      </c>
      <c r="R1682" s="5"/>
    </row>
    <row r="1683" spans="1:18" s="17" customFormat="1" ht="15.75" hidden="1" customHeight="1" x14ac:dyDescent="0.3">
      <c r="A1683" s="42"/>
      <c r="B1683" s="85">
        <v>85206</v>
      </c>
      <c r="C1683" s="88" t="s">
        <v>176</v>
      </c>
      <c r="D1683" s="135">
        <f t="shared" si="354"/>
        <v>0</v>
      </c>
      <c r="E1683" s="139">
        <f>SUM(E1684,E1693)</f>
        <v>0</v>
      </c>
      <c r="F1683" s="135">
        <f>SUM(F1684,F1693)</f>
        <v>0</v>
      </c>
      <c r="G1683" s="23" t="e">
        <f>F1683/E1683*100</f>
        <v>#DIV/0!</v>
      </c>
      <c r="H1683" s="139">
        <f>SUM(H1684,H1693)</f>
        <v>0</v>
      </c>
      <c r="I1683" s="139">
        <f t="shared" si="347"/>
        <v>0</v>
      </c>
      <c r="J1683" s="135">
        <f t="shared" si="348"/>
        <v>0</v>
      </c>
      <c r="K1683" s="23" t="e">
        <f t="shared" si="356"/>
        <v>#DIV/0!</v>
      </c>
      <c r="L1683" s="139"/>
      <c r="M1683" s="139"/>
      <c r="N1683" s="139"/>
      <c r="O1683" s="54"/>
      <c r="P1683" s="18">
        <f t="shared" si="355"/>
        <v>0</v>
      </c>
      <c r="R1683" s="5"/>
    </row>
    <row r="1684" spans="1:18" s="2" customFormat="1" ht="12.75" hidden="1" customHeight="1" x14ac:dyDescent="0.2">
      <c r="A1684" s="42"/>
      <c r="B1684" s="32"/>
      <c r="C1684" s="41" t="s">
        <v>110</v>
      </c>
      <c r="D1684" s="135">
        <f t="shared" si="354"/>
        <v>0</v>
      </c>
      <c r="E1684" s="135">
        <f>SUM(E1686,E1690,E1691,E1692)</f>
        <v>0</v>
      </c>
      <c r="F1684" s="135">
        <f>SUM(F1686,F1690,F1691,F1692)</f>
        <v>0</v>
      </c>
      <c r="G1684" s="23" t="e">
        <f>F1684/E1684*100</f>
        <v>#DIV/0!</v>
      </c>
      <c r="H1684" s="135">
        <f>SUM(H1686,H1690,H1691,H1692)</f>
        <v>0</v>
      </c>
      <c r="I1684" s="135">
        <f t="shared" si="347"/>
        <v>0</v>
      </c>
      <c r="J1684" s="135">
        <f t="shared" si="348"/>
        <v>0</v>
      </c>
      <c r="K1684" s="23" t="e">
        <f t="shared" si="356"/>
        <v>#DIV/0!</v>
      </c>
      <c r="L1684" s="135"/>
      <c r="M1684" s="135"/>
      <c r="N1684" s="135"/>
      <c r="O1684" s="23"/>
      <c r="P1684" s="19">
        <f t="shared" si="355"/>
        <v>0</v>
      </c>
      <c r="R1684" s="5"/>
    </row>
    <row r="1685" spans="1:18" s="2" customFormat="1" hidden="1" x14ac:dyDescent="0.2">
      <c r="A1685" s="42"/>
      <c r="B1685" s="32"/>
      <c r="C1685" s="27" t="s">
        <v>22</v>
      </c>
      <c r="D1685" s="135">
        <f t="shared" si="354"/>
        <v>0</v>
      </c>
      <c r="E1685" s="135"/>
      <c r="F1685" s="135"/>
      <c r="G1685" s="23"/>
      <c r="H1685" s="135"/>
      <c r="I1685" s="135">
        <f t="shared" si="347"/>
        <v>0</v>
      </c>
      <c r="J1685" s="135">
        <f t="shared" si="348"/>
        <v>0</v>
      </c>
      <c r="K1685" s="23"/>
      <c r="L1685" s="135"/>
      <c r="M1685" s="135"/>
      <c r="N1685" s="135"/>
      <c r="O1685" s="23"/>
      <c r="P1685" s="19">
        <f t="shared" si="355"/>
        <v>0</v>
      </c>
      <c r="R1685" s="5"/>
    </row>
    <row r="1686" spans="1:18" s="2" customFormat="1" ht="14.25" hidden="1" customHeight="1" x14ac:dyDescent="0.2">
      <c r="A1686" s="42"/>
      <c r="B1686" s="32"/>
      <c r="C1686" s="22" t="s">
        <v>14</v>
      </c>
      <c r="D1686" s="135">
        <f t="shared" si="354"/>
        <v>0</v>
      </c>
      <c r="E1686" s="135">
        <f>SUM(E1688:E1689)</f>
        <v>0</v>
      </c>
      <c r="F1686" s="135">
        <f>SUM(F1688:F1689)</f>
        <v>0</v>
      </c>
      <c r="G1686" s="23" t="e">
        <f>F1686/E1686*100</f>
        <v>#DIV/0!</v>
      </c>
      <c r="H1686" s="135">
        <f>SUM(H1688:H1689)</f>
        <v>0</v>
      </c>
      <c r="I1686" s="135">
        <f t="shared" si="347"/>
        <v>0</v>
      </c>
      <c r="J1686" s="135">
        <f t="shared" si="348"/>
        <v>0</v>
      </c>
      <c r="K1686" s="23" t="e">
        <f>J1686/I1686*100</f>
        <v>#DIV/0!</v>
      </c>
      <c r="L1686" s="135"/>
      <c r="M1686" s="135"/>
      <c r="N1686" s="135"/>
      <c r="O1686" s="23"/>
      <c r="P1686" s="19">
        <f t="shared" si="355"/>
        <v>0</v>
      </c>
      <c r="R1686" s="5"/>
    </row>
    <row r="1687" spans="1:18" s="2" customFormat="1" hidden="1" x14ac:dyDescent="0.2">
      <c r="A1687" s="42"/>
      <c r="B1687" s="32"/>
      <c r="C1687" s="27" t="s">
        <v>15</v>
      </c>
      <c r="D1687" s="135">
        <f t="shared" si="354"/>
        <v>0</v>
      </c>
      <c r="E1687" s="135"/>
      <c r="F1687" s="135"/>
      <c r="G1687" s="23"/>
      <c r="H1687" s="135"/>
      <c r="I1687" s="135">
        <f t="shared" si="347"/>
        <v>0</v>
      </c>
      <c r="J1687" s="135">
        <f t="shared" si="348"/>
        <v>0</v>
      </c>
      <c r="K1687" s="23"/>
      <c r="L1687" s="135"/>
      <c r="M1687" s="135"/>
      <c r="N1687" s="135"/>
      <c r="O1687" s="23"/>
      <c r="P1687" s="19">
        <f t="shared" ref="P1687:P1701" si="357">E1687-D1687</f>
        <v>0</v>
      </c>
      <c r="R1687" s="5"/>
    </row>
    <row r="1688" spans="1:18" s="2" customFormat="1" ht="12.75" hidden="1" customHeight="1" x14ac:dyDescent="0.2">
      <c r="A1688" s="42"/>
      <c r="B1688" s="32"/>
      <c r="C1688" s="27" t="s">
        <v>19</v>
      </c>
      <c r="D1688" s="135">
        <f t="shared" si="354"/>
        <v>0</v>
      </c>
      <c r="E1688" s="135"/>
      <c r="F1688" s="135"/>
      <c r="G1688" s="23" t="e">
        <f t="shared" ref="G1688:G1697" si="358">F1688/E1688*100</f>
        <v>#DIV/0!</v>
      </c>
      <c r="H1688" s="135"/>
      <c r="I1688" s="135">
        <f t="shared" si="347"/>
        <v>0</v>
      </c>
      <c r="J1688" s="135">
        <f t="shared" si="348"/>
        <v>0</v>
      </c>
      <c r="K1688" s="23" t="e">
        <f t="shared" ref="K1688:K1699" si="359">J1688/I1688*100</f>
        <v>#DIV/0!</v>
      </c>
      <c r="L1688" s="135"/>
      <c r="M1688" s="135"/>
      <c r="N1688" s="135"/>
      <c r="O1688" s="23"/>
      <c r="P1688" s="34">
        <f t="shared" si="357"/>
        <v>0</v>
      </c>
      <c r="R1688" s="5"/>
    </row>
    <row r="1689" spans="1:18" s="2" customFormat="1" ht="14.25" hidden="1" customHeight="1" x14ac:dyDescent="0.2">
      <c r="A1689" s="42"/>
      <c r="B1689" s="32"/>
      <c r="C1689" s="27" t="s">
        <v>18</v>
      </c>
      <c r="D1689" s="135">
        <f t="shared" si="354"/>
        <v>0</v>
      </c>
      <c r="E1689" s="135"/>
      <c r="F1689" s="135"/>
      <c r="G1689" s="23" t="e">
        <f t="shared" si="358"/>
        <v>#DIV/0!</v>
      </c>
      <c r="H1689" s="135"/>
      <c r="I1689" s="135">
        <f t="shared" si="347"/>
        <v>0</v>
      </c>
      <c r="J1689" s="135">
        <f t="shared" si="347"/>
        <v>0</v>
      </c>
      <c r="K1689" s="23" t="e">
        <f t="shared" si="359"/>
        <v>#DIV/0!</v>
      </c>
      <c r="L1689" s="135"/>
      <c r="M1689" s="135"/>
      <c r="N1689" s="135"/>
      <c r="O1689" s="23"/>
      <c r="P1689" s="19">
        <f t="shared" si="357"/>
        <v>0</v>
      </c>
      <c r="R1689" s="5"/>
    </row>
    <row r="1690" spans="1:18" s="2" customFormat="1" ht="15" hidden="1" customHeight="1" x14ac:dyDescent="0.2">
      <c r="A1690" s="42"/>
      <c r="B1690" s="32"/>
      <c r="C1690" s="22" t="s">
        <v>16</v>
      </c>
      <c r="D1690" s="135">
        <f t="shared" si="354"/>
        <v>0</v>
      </c>
      <c r="E1690" s="135"/>
      <c r="F1690" s="135"/>
      <c r="G1690" s="23" t="e">
        <f t="shared" si="358"/>
        <v>#DIV/0!</v>
      </c>
      <c r="H1690" s="135"/>
      <c r="I1690" s="135">
        <f t="shared" ref="I1690:J1753" si="360">E1690-M1690</f>
        <v>0</v>
      </c>
      <c r="J1690" s="135">
        <f t="shared" si="360"/>
        <v>0</v>
      </c>
      <c r="K1690" s="23" t="e">
        <f t="shared" si="359"/>
        <v>#DIV/0!</v>
      </c>
      <c r="L1690" s="135"/>
      <c r="M1690" s="135"/>
      <c r="N1690" s="135"/>
      <c r="O1690" s="23"/>
      <c r="P1690" s="19">
        <f t="shared" si="357"/>
        <v>0</v>
      </c>
      <c r="R1690" s="5"/>
    </row>
    <row r="1691" spans="1:18" s="2" customFormat="1" ht="15" hidden="1" customHeight="1" x14ac:dyDescent="0.2">
      <c r="A1691" s="42"/>
      <c r="B1691" s="48"/>
      <c r="C1691" s="49" t="s">
        <v>17</v>
      </c>
      <c r="D1691" s="140">
        <f t="shared" si="354"/>
        <v>0</v>
      </c>
      <c r="E1691" s="140"/>
      <c r="F1691" s="140"/>
      <c r="G1691" s="50"/>
      <c r="H1691" s="140"/>
      <c r="I1691" s="140">
        <f t="shared" si="360"/>
        <v>0</v>
      </c>
      <c r="J1691" s="140">
        <f t="shared" si="360"/>
        <v>0</v>
      </c>
      <c r="K1691" s="50"/>
      <c r="L1691" s="140"/>
      <c r="M1691" s="140"/>
      <c r="N1691" s="140"/>
      <c r="O1691" s="50"/>
      <c r="P1691" s="19">
        <f t="shared" si="357"/>
        <v>0</v>
      </c>
      <c r="R1691" s="5"/>
    </row>
    <row r="1692" spans="1:18" s="2" customFormat="1" ht="39" hidden="1" customHeight="1" x14ac:dyDescent="0.2">
      <c r="A1692" s="42"/>
      <c r="B1692" s="32"/>
      <c r="C1692" s="24" t="s">
        <v>149</v>
      </c>
      <c r="D1692" s="135">
        <f t="shared" si="354"/>
        <v>0</v>
      </c>
      <c r="E1692" s="135"/>
      <c r="F1692" s="135"/>
      <c r="G1692" s="23" t="e">
        <f t="shared" si="358"/>
        <v>#DIV/0!</v>
      </c>
      <c r="H1692" s="135"/>
      <c r="I1692" s="135">
        <f t="shared" si="360"/>
        <v>0</v>
      </c>
      <c r="J1692" s="135">
        <f t="shared" si="360"/>
        <v>0</v>
      </c>
      <c r="K1692" s="23" t="e">
        <f t="shared" si="359"/>
        <v>#DIV/0!</v>
      </c>
      <c r="L1692" s="135"/>
      <c r="M1692" s="135"/>
      <c r="N1692" s="135"/>
      <c r="O1692" s="23" t="e">
        <f t="shared" ref="O1692:O1697" si="361">N1692/M1692*100</f>
        <v>#DIV/0!</v>
      </c>
      <c r="P1692" s="19">
        <f t="shared" si="357"/>
        <v>0</v>
      </c>
      <c r="R1692" s="5"/>
    </row>
    <row r="1693" spans="1:18" s="2" customFormat="1" ht="15" hidden="1" customHeight="1" x14ac:dyDescent="0.2">
      <c r="A1693" s="42"/>
      <c r="B1693" s="32"/>
      <c r="C1693" s="25" t="s">
        <v>111</v>
      </c>
      <c r="D1693" s="135">
        <f t="shared" si="354"/>
        <v>0</v>
      </c>
      <c r="E1693" s="135">
        <f>SUM(E1695)</f>
        <v>0</v>
      </c>
      <c r="F1693" s="135">
        <f>SUM(F1695)</f>
        <v>0</v>
      </c>
      <c r="G1693" s="23" t="e">
        <f t="shared" si="358"/>
        <v>#DIV/0!</v>
      </c>
      <c r="H1693" s="135">
        <f>SUM(H1695)</f>
        <v>0</v>
      </c>
      <c r="I1693" s="135">
        <f t="shared" si="360"/>
        <v>0</v>
      </c>
      <c r="J1693" s="135">
        <f t="shared" si="360"/>
        <v>0</v>
      </c>
      <c r="K1693" s="23" t="e">
        <f t="shared" si="359"/>
        <v>#DIV/0!</v>
      </c>
      <c r="L1693" s="135">
        <f>SUM(L1695)</f>
        <v>0</v>
      </c>
      <c r="M1693" s="135">
        <f>SUM(M1695)</f>
        <v>0</v>
      </c>
      <c r="N1693" s="135">
        <f>SUM(N1695)</f>
        <v>0</v>
      </c>
      <c r="O1693" s="23" t="e">
        <f t="shared" si="361"/>
        <v>#DIV/0!</v>
      </c>
      <c r="P1693" s="19">
        <f t="shared" si="357"/>
        <v>0</v>
      </c>
      <c r="R1693" s="5"/>
    </row>
    <row r="1694" spans="1:18" s="2" customFormat="1" hidden="1" x14ac:dyDescent="0.2">
      <c r="A1694" s="42"/>
      <c r="B1694" s="32"/>
      <c r="C1694" s="26" t="s">
        <v>22</v>
      </c>
      <c r="D1694" s="135">
        <f t="shared" si="354"/>
        <v>0</v>
      </c>
      <c r="E1694" s="135"/>
      <c r="F1694" s="135"/>
      <c r="G1694" s="23" t="e">
        <f t="shared" si="358"/>
        <v>#DIV/0!</v>
      </c>
      <c r="H1694" s="135"/>
      <c r="I1694" s="135">
        <f t="shared" si="360"/>
        <v>0</v>
      </c>
      <c r="J1694" s="135">
        <f t="shared" si="360"/>
        <v>0</v>
      </c>
      <c r="K1694" s="23" t="e">
        <f t="shared" si="359"/>
        <v>#DIV/0!</v>
      </c>
      <c r="L1694" s="135"/>
      <c r="M1694" s="135"/>
      <c r="N1694" s="135"/>
      <c r="O1694" s="23" t="e">
        <f t="shared" si="361"/>
        <v>#DIV/0!</v>
      </c>
      <c r="P1694" s="19">
        <f t="shared" si="357"/>
        <v>0</v>
      </c>
      <c r="R1694" s="5"/>
    </row>
    <row r="1695" spans="1:18" s="2" customFormat="1" ht="14.25" hidden="1" customHeight="1" x14ac:dyDescent="0.2">
      <c r="A1695" s="42"/>
      <c r="B1695" s="32"/>
      <c r="C1695" s="22" t="s">
        <v>7</v>
      </c>
      <c r="D1695" s="135">
        <f t="shared" si="354"/>
        <v>0</v>
      </c>
      <c r="E1695" s="135"/>
      <c r="F1695" s="135"/>
      <c r="G1695" s="23" t="e">
        <f t="shared" si="358"/>
        <v>#DIV/0!</v>
      </c>
      <c r="H1695" s="135"/>
      <c r="I1695" s="135">
        <f t="shared" si="360"/>
        <v>0</v>
      </c>
      <c r="J1695" s="135">
        <f t="shared" si="360"/>
        <v>0</v>
      </c>
      <c r="K1695" s="23" t="e">
        <f t="shared" si="359"/>
        <v>#DIV/0!</v>
      </c>
      <c r="L1695" s="135"/>
      <c r="M1695" s="135"/>
      <c r="N1695" s="135"/>
      <c r="O1695" s="23" t="e">
        <f t="shared" si="361"/>
        <v>#DIV/0!</v>
      </c>
      <c r="P1695" s="19">
        <f t="shared" si="357"/>
        <v>0</v>
      </c>
      <c r="R1695" s="5"/>
    </row>
    <row r="1696" spans="1:18" s="2" customFormat="1" hidden="1" x14ac:dyDescent="0.2">
      <c r="A1696" s="42"/>
      <c r="B1696" s="32"/>
      <c r="C1696" s="27" t="s">
        <v>15</v>
      </c>
      <c r="D1696" s="135">
        <f t="shared" si="354"/>
        <v>0</v>
      </c>
      <c r="E1696" s="135"/>
      <c r="F1696" s="135"/>
      <c r="G1696" s="23" t="e">
        <f t="shared" si="358"/>
        <v>#DIV/0!</v>
      </c>
      <c r="H1696" s="135"/>
      <c r="I1696" s="135">
        <f t="shared" si="360"/>
        <v>0</v>
      </c>
      <c r="J1696" s="135">
        <f t="shared" si="360"/>
        <v>0</v>
      </c>
      <c r="K1696" s="23" t="e">
        <f t="shared" si="359"/>
        <v>#DIV/0!</v>
      </c>
      <c r="L1696" s="135"/>
      <c r="M1696" s="135"/>
      <c r="N1696" s="135"/>
      <c r="O1696" s="23" t="e">
        <f t="shared" si="361"/>
        <v>#DIV/0!</v>
      </c>
      <c r="P1696" s="19">
        <f t="shared" si="357"/>
        <v>0</v>
      </c>
      <c r="R1696" s="5"/>
    </row>
    <row r="1697" spans="1:18" s="2" customFormat="1" ht="39" hidden="1" customHeight="1" x14ac:dyDescent="0.2">
      <c r="A1697" s="42"/>
      <c r="B1697" s="48"/>
      <c r="C1697" s="51" t="s">
        <v>150</v>
      </c>
      <c r="D1697" s="140">
        <f t="shared" si="354"/>
        <v>0</v>
      </c>
      <c r="E1697" s="140"/>
      <c r="F1697" s="140"/>
      <c r="G1697" s="50" t="e">
        <f t="shared" si="358"/>
        <v>#DIV/0!</v>
      </c>
      <c r="H1697" s="140"/>
      <c r="I1697" s="140">
        <f t="shared" si="360"/>
        <v>0</v>
      </c>
      <c r="J1697" s="140">
        <f t="shared" si="360"/>
        <v>0</v>
      </c>
      <c r="K1697" s="50" t="e">
        <f t="shared" si="359"/>
        <v>#DIV/0!</v>
      </c>
      <c r="L1697" s="140"/>
      <c r="M1697" s="140"/>
      <c r="N1697" s="140"/>
      <c r="O1697" s="23" t="e">
        <f t="shared" si="361"/>
        <v>#DIV/0!</v>
      </c>
      <c r="P1697" s="34">
        <f t="shared" si="357"/>
        <v>0</v>
      </c>
      <c r="R1697" s="5"/>
    </row>
    <row r="1698" spans="1:18" s="17" customFormat="1" ht="15.75" hidden="1" customHeight="1" x14ac:dyDescent="0.3">
      <c r="A1698" s="42"/>
      <c r="B1698" s="85">
        <v>85211</v>
      </c>
      <c r="C1698" s="88" t="s">
        <v>193</v>
      </c>
      <c r="D1698" s="135">
        <f t="shared" si="354"/>
        <v>0</v>
      </c>
      <c r="E1698" s="139">
        <f>SUM(E1699,E1708)</f>
        <v>0</v>
      </c>
      <c r="F1698" s="135">
        <f>SUM(F1699,F1708)</f>
        <v>0</v>
      </c>
      <c r="G1698" s="23" t="e">
        <f>F1698/E1698*100</f>
        <v>#DIV/0!</v>
      </c>
      <c r="H1698" s="139">
        <f>SUM(H1699,H1708)</f>
        <v>0</v>
      </c>
      <c r="I1698" s="139">
        <f t="shared" si="360"/>
        <v>0</v>
      </c>
      <c r="J1698" s="135">
        <f t="shared" si="360"/>
        <v>0</v>
      </c>
      <c r="K1698" s="23" t="e">
        <f t="shared" si="359"/>
        <v>#DIV/0!</v>
      </c>
      <c r="L1698" s="139"/>
      <c r="M1698" s="139"/>
      <c r="N1698" s="139"/>
      <c r="O1698" s="54"/>
      <c r="P1698" s="18">
        <f t="shared" si="357"/>
        <v>0</v>
      </c>
      <c r="R1698" s="5"/>
    </row>
    <row r="1699" spans="1:18" s="2" customFormat="1" ht="12.75" hidden="1" customHeight="1" x14ac:dyDescent="0.2">
      <c r="A1699" s="42"/>
      <c r="B1699" s="32"/>
      <c r="C1699" s="41" t="s">
        <v>110</v>
      </c>
      <c r="D1699" s="135">
        <f t="shared" si="354"/>
        <v>0</v>
      </c>
      <c r="E1699" s="135">
        <f>SUM(E1701,E1705,E1706,E1707)</f>
        <v>0</v>
      </c>
      <c r="F1699" s="135">
        <f>SUM(F1701,F1705,F1706,F1707)</f>
        <v>0</v>
      </c>
      <c r="G1699" s="23" t="e">
        <f>F1699/E1699*100</f>
        <v>#DIV/0!</v>
      </c>
      <c r="H1699" s="135"/>
      <c r="I1699" s="135">
        <f t="shared" si="360"/>
        <v>0</v>
      </c>
      <c r="J1699" s="135">
        <f t="shared" si="360"/>
        <v>0</v>
      </c>
      <c r="K1699" s="23" t="e">
        <f t="shared" si="359"/>
        <v>#DIV/0!</v>
      </c>
      <c r="L1699" s="135"/>
      <c r="M1699" s="135"/>
      <c r="N1699" s="135"/>
      <c r="O1699" s="23"/>
      <c r="P1699" s="19">
        <f t="shared" si="357"/>
        <v>0</v>
      </c>
      <c r="R1699" s="5"/>
    </row>
    <row r="1700" spans="1:18" s="2" customFormat="1" hidden="1" x14ac:dyDescent="0.2">
      <c r="A1700" s="42"/>
      <c r="B1700" s="32"/>
      <c r="C1700" s="27" t="s">
        <v>22</v>
      </c>
      <c r="D1700" s="135">
        <f t="shared" si="354"/>
        <v>0</v>
      </c>
      <c r="E1700" s="135"/>
      <c r="F1700" s="135"/>
      <c r="G1700" s="23"/>
      <c r="H1700" s="135"/>
      <c r="I1700" s="135">
        <f t="shared" si="360"/>
        <v>0</v>
      </c>
      <c r="J1700" s="135">
        <f t="shared" si="360"/>
        <v>0</v>
      </c>
      <c r="K1700" s="23"/>
      <c r="L1700" s="135"/>
      <c r="M1700" s="135"/>
      <c r="N1700" s="135"/>
      <c r="O1700" s="23"/>
      <c r="P1700" s="19">
        <f t="shared" si="357"/>
        <v>0</v>
      </c>
      <c r="R1700" s="5"/>
    </row>
    <row r="1701" spans="1:18" s="2" customFormat="1" ht="14.25" hidden="1" customHeight="1" x14ac:dyDescent="0.2">
      <c r="A1701" s="42"/>
      <c r="B1701" s="32"/>
      <c r="C1701" s="22" t="s">
        <v>14</v>
      </c>
      <c r="D1701" s="135">
        <f t="shared" si="354"/>
        <v>0</v>
      </c>
      <c r="E1701" s="135">
        <f>SUM(E1703:E1704)</f>
        <v>0</v>
      </c>
      <c r="F1701" s="135">
        <f>SUM(F1703:F1704)</f>
        <v>0</v>
      </c>
      <c r="G1701" s="23" t="e">
        <f>F1701/E1701*100</f>
        <v>#DIV/0!</v>
      </c>
      <c r="H1701" s="135"/>
      <c r="I1701" s="135">
        <f t="shared" si="360"/>
        <v>0</v>
      </c>
      <c r="J1701" s="135">
        <f t="shared" si="360"/>
        <v>0</v>
      </c>
      <c r="K1701" s="23" t="e">
        <f>J1701/I1701*100</f>
        <v>#DIV/0!</v>
      </c>
      <c r="L1701" s="135"/>
      <c r="M1701" s="135"/>
      <c r="N1701" s="135"/>
      <c r="O1701" s="23"/>
      <c r="P1701" s="19">
        <f t="shared" si="357"/>
        <v>0</v>
      </c>
      <c r="R1701" s="5"/>
    </row>
    <row r="1702" spans="1:18" s="2" customFormat="1" hidden="1" x14ac:dyDescent="0.2">
      <c r="A1702" s="42"/>
      <c r="B1702" s="32"/>
      <c r="C1702" s="27" t="s">
        <v>15</v>
      </c>
      <c r="D1702" s="135">
        <f t="shared" si="354"/>
        <v>0</v>
      </c>
      <c r="E1702" s="135"/>
      <c r="F1702" s="135"/>
      <c r="G1702" s="23"/>
      <c r="H1702" s="135"/>
      <c r="I1702" s="135">
        <f t="shared" si="360"/>
        <v>0</v>
      </c>
      <c r="J1702" s="135">
        <f t="shared" si="360"/>
        <v>0</v>
      </c>
      <c r="K1702" s="23"/>
      <c r="L1702" s="135"/>
      <c r="M1702" s="135"/>
      <c r="N1702" s="135"/>
      <c r="O1702" s="23"/>
      <c r="P1702" s="19">
        <f t="shared" ref="P1702:P1712" si="362">E1702-D1702</f>
        <v>0</v>
      </c>
      <c r="R1702" s="5"/>
    </row>
    <row r="1703" spans="1:18" s="2" customFormat="1" ht="12.75" hidden="1" customHeight="1" x14ac:dyDescent="0.2">
      <c r="A1703" s="42"/>
      <c r="B1703" s="32"/>
      <c r="C1703" s="27" t="s">
        <v>19</v>
      </c>
      <c r="D1703" s="135">
        <f t="shared" si="354"/>
        <v>0</v>
      </c>
      <c r="E1703" s="135"/>
      <c r="F1703" s="135"/>
      <c r="G1703" s="23" t="e">
        <f t="shared" ref="G1703:G1706" si="363">F1703/E1703*100</f>
        <v>#DIV/0!</v>
      </c>
      <c r="H1703" s="135"/>
      <c r="I1703" s="135">
        <f t="shared" si="360"/>
        <v>0</v>
      </c>
      <c r="J1703" s="135">
        <f t="shared" si="360"/>
        <v>0</v>
      </c>
      <c r="K1703" s="23" t="e">
        <f t="shared" ref="K1703:K1707" si="364">J1703/I1703*100</f>
        <v>#DIV/0!</v>
      </c>
      <c r="L1703" s="135"/>
      <c r="M1703" s="135"/>
      <c r="N1703" s="135"/>
      <c r="O1703" s="23"/>
      <c r="P1703" s="34">
        <f t="shared" si="362"/>
        <v>0</v>
      </c>
      <c r="R1703" s="5"/>
    </row>
    <row r="1704" spans="1:18" s="2" customFormat="1" ht="14.25" hidden="1" customHeight="1" x14ac:dyDescent="0.2">
      <c r="A1704" s="42"/>
      <c r="B1704" s="32"/>
      <c r="C1704" s="27" t="s">
        <v>18</v>
      </c>
      <c r="D1704" s="135">
        <f t="shared" si="354"/>
        <v>0</v>
      </c>
      <c r="E1704" s="135"/>
      <c r="F1704" s="135"/>
      <c r="G1704" s="23" t="e">
        <f t="shared" si="363"/>
        <v>#DIV/0!</v>
      </c>
      <c r="H1704" s="135"/>
      <c r="I1704" s="135">
        <f t="shared" si="360"/>
        <v>0</v>
      </c>
      <c r="J1704" s="135">
        <f t="shared" si="360"/>
        <v>0</v>
      </c>
      <c r="K1704" s="23" t="e">
        <f t="shared" si="364"/>
        <v>#DIV/0!</v>
      </c>
      <c r="L1704" s="135"/>
      <c r="M1704" s="135"/>
      <c r="N1704" s="135"/>
      <c r="O1704" s="23"/>
      <c r="P1704" s="19">
        <f t="shared" si="362"/>
        <v>0</v>
      </c>
      <c r="R1704" s="5"/>
    </row>
    <row r="1705" spans="1:18" s="2" customFormat="1" ht="15" hidden="1" customHeight="1" x14ac:dyDescent="0.2">
      <c r="A1705" s="42"/>
      <c r="B1705" s="32"/>
      <c r="C1705" s="22" t="s">
        <v>16</v>
      </c>
      <c r="D1705" s="135">
        <f t="shared" si="354"/>
        <v>0</v>
      </c>
      <c r="E1705" s="135"/>
      <c r="F1705" s="135"/>
      <c r="G1705" s="23" t="e">
        <f t="shared" si="363"/>
        <v>#DIV/0!</v>
      </c>
      <c r="H1705" s="135"/>
      <c r="I1705" s="135">
        <f t="shared" si="360"/>
        <v>0</v>
      </c>
      <c r="J1705" s="135">
        <f t="shared" si="360"/>
        <v>0</v>
      </c>
      <c r="K1705" s="23" t="e">
        <f t="shared" si="364"/>
        <v>#DIV/0!</v>
      </c>
      <c r="L1705" s="135"/>
      <c r="M1705" s="135"/>
      <c r="N1705" s="135"/>
      <c r="O1705" s="23"/>
      <c r="P1705" s="19">
        <f t="shared" si="362"/>
        <v>0</v>
      </c>
      <c r="R1705" s="5"/>
    </row>
    <row r="1706" spans="1:18" s="2" customFormat="1" ht="15" hidden="1" customHeight="1" x14ac:dyDescent="0.2">
      <c r="A1706" s="42"/>
      <c r="B1706" s="32"/>
      <c r="C1706" s="22" t="s">
        <v>17</v>
      </c>
      <c r="D1706" s="135">
        <f t="shared" si="354"/>
        <v>0</v>
      </c>
      <c r="E1706" s="135"/>
      <c r="F1706" s="135"/>
      <c r="G1706" s="23" t="e">
        <f t="shared" si="363"/>
        <v>#DIV/0!</v>
      </c>
      <c r="H1706" s="135"/>
      <c r="I1706" s="135">
        <f t="shared" si="360"/>
        <v>0</v>
      </c>
      <c r="J1706" s="135">
        <f t="shared" si="360"/>
        <v>0</v>
      </c>
      <c r="K1706" s="23" t="e">
        <f t="shared" si="364"/>
        <v>#DIV/0!</v>
      </c>
      <c r="L1706" s="135"/>
      <c r="M1706" s="135"/>
      <c r="N1706" s="135"/>
      <c r="O1706" s="23"/>
      <c r="P1706" s="19">
        <f t="shared" si="362"/>
        <v>0</v>
      </c>
      <c r="R1706" s="5"/>
    </row>
    <row r="1707" spans="1:18" s="2" customFormat="1" ht="39" hidden="1" customHeight="1" x14ac:dyDescent="0.2">
      <c r="A1707" s="42"/>
      <c r="B1707" s="32"/>
      <c r="C1707" s="24" t="s">
        <v>149</v>
      </c>
      <c r="D1707" s="135">
        <f t="shared" si="354"/>
        <v>0</v>
      </c>
      <c r="E1707" s="135"/>
      <c r="F1707" s="135"/>
      <c r="G1707" s="23" t="e">
        <f t="shared" ref="G1707:G1712" si="365">F1707/E1707*100</f>
        <v>#DIV/0!</v>
      </c>
      <c r="H1707" s="135"/>
      <c r="I1707" s="135">
        <f t="shared" si="360"/>
        <v>0</v>
      </c>
      <c r="J1707" s="135">
        <f t="shared" si="360"/>
        <v>0</v>
      </c>
      <c r="K1707" s="23" t="e">
        <f t="shared" si="364"/>
        <v>#DIV/0!</v>
      </c>
      <c r="L1707" s="135"/>
      <c r="M1707" s="135"/>
      <c r="N1707" s="135"/>
      <c r="O1707" s="23" t="e">
        <f t="shared" ref="O1707:O1712" si="366">N1707/M1707*100</f>
        <v>#DIV/0!</v>
      </c>
      <c r="P1707" s="19">
        <f t="shared" si="362"/>
        <v>0</v>
      </c>
      <c r="R1707" s="5"/>
    </row>
    <row r="1708" spans="1:18" s="2" customFormat="1" ht="15" hidden="1" customHeight="1" x14ac:dyDescent="0.2">
      <c r="A1708" s="42"/>
      <c r="B1708" s="32"/>
      <c r="C1708" s="25" t="s">
        <v>111</v>
      </c>
      <c r="D1708" s="135">
        <f t="shared" si="354"/>
        <v>0</v>
      </c>
      <c r="E1708" s="135">
        <f>SUM(E1710)</f>
        <v>0</v>
      </c>
      <c r="F1708" s="135">
        <f>SUM(F1710)</f>
        <v>0</v>
      </c>
      <c r="G1708" s="23" t="e">
        <f t="shared" si="365"/>
        <v>#DIV/0!</v>
      </c>
      <c r="H1708" s="135"/>
      <c r="I1708" s="135">
        <f t="shared" si="360"/>
        <v>0</v>
      </c>
      <c r="J1708" s="135">
        <f t="shared" si="360"/>
        <v>0</v>
      </c>
      <c r="K1708" s="23" t="e">
        <f t="shared" ref="K1708:K1712" si="367">J1708/I1708*100</f>
        <v>#DIV/0!</v>
      </c>
      <c r="L1708" s="135"/>
      <c r="M1708" s="135"/>
      <c r="N1708" s="135"/>
      <c r="O1708" s="23"/>
      <c r="P1708" s="19">
        <f t="shared" si="362"/>
        <v>0</v>
      </c>
      <c r="R1708" s="5"/>
    </row>
    <row r="1709" spans="1:18" s="2" customFormat="1" hidden="1" x14ac:dyDescent="0.2">
      <c r="A1709" s="42"/>
      <c r="B1709" s="32"/>
      <c r="C1709" s="26" t="s">
        <v>22</v>
      </c>
      <c r="D1709" s="135">
        <f t="shared" si="354"/>
        <v>0</v>
      </c>
      <c r="E1709" s="135"/>
      <c r="F1709" s="135"/>
      <c r="G1709" s="23"/>
      <c r="H1709" s="135"/>
      <c r="I1709" s="135">
        <f t="shared" si="360"/>
        <v>0</v>
      </c>
      <c r="J1709" s="135">
        <f t="shared" si="360"/>
        <v>0</v>
      </c>
      <c r="K1709" s="23"/>
      <c r="L1709" s="135"/>
      <c r="M1709" s="135"/>
      <c r="N1709" s="135"/>
      <c r="O1709" s="23"/>
      <c r="P1709" s="19">
        <f t="shared" si="362"/>
        <v>0</v>
      </c>
      <c r="R1709" s="5"/>
    </row>
    <row r="1710" spans="1:18" s="2" customFormat="1" ht="17.25" hidden="1" customHeight="1" x14ac:dyDescent="0.2">
      <c r="A1710" s="42"/>
      <c r="B1710" s="48"/>
      <c r="C1710" s="49" t="s">
        <v>7</v>
      </c>
      <c r="D1710" s="140">
        <f t="shared" si="354"/>
        <v>0</v>
      </c>
      <c r="E1710" s="140"/>
      <c r="F1710" s="140"/>
      <c r="G1710" s="50" t="e">
        <f t="shared" si="365"/>
        <v>#DIV/0!</v>
      </c>
      <c r="H1710" s="140"/>
      <c r="I1710" s="140">
        <f t="shared" si="360"/>
        <v>0</v>
      </c>
      <c r="J1710" s="140">
        <f t="shared" si="360"/>
        <v>0</v>
      </c>
      <c r="K1710" s="50" t="e">
        <f t="shared" si="367"/>
        <v>#DIV/0!</v>
      </c>
      <c r="L1710" s="140"/>
      <c r="M1710" s="140"/>
      <c r="N1710" s="140"/>
      <c r="O1710" s="50"/>
      <c r="P1710" s="19">
        <f t="shared" si="362"/>
        <v>0</v>
      </c>
      <c r="R1710" s="5"/>
    </row>
    <row r="1711" spans="1:18" s="2" customFormat="1" hidden="1" x14ac:dyDescent="0.2">
      <c r="A1711" s="42"/>
      <c r="B1711" s="32"/>
      <c r="C1711" s="27" t="s">
        <v>15</v>
      </c>
      <c r="D1711" s="135">
        <f t="shared" si="354"/>
        <v>0</v>
      </c>
      <c r="E1711" s="135"/>
      <c r="F1711" s="135"/>
      <c r="G1711" s="23" t="e">
        <f t="shared" si="365"/>
        <v>#DIV/0!</v>
      </c>
      <c r="H1711" s="135"/>
      <c r="I1711" s="135">
        <f t="shared" si="360"/>
        <v>0</v>
      </c>
      <c r="J1711" s="135">
        <f t="shared" si="360"/>
        <v>0</v>
      </c>
      <c r="K1711" s="23" t="e">
        <f t="shared" si="367"/>
        <v>#DIV/0!</v>
      </c>
      <c r="L1711" s="135"/>
      <c r="M1711" s="135"/>
      <c r="N1711" s="135"/>
      <c r="O1711" s="23" t="e">
        <f t="shared" si="366"/>
        <v>#DIV/0!</v>
      </c>
      <c r="P1711" s="19">
        <f t="shared" si="362"/>
        <v>0</v>
      </c>
      <c r="R1711" s="5"/>
    </row>
    <row r="1712" spans="1:18" s="2" customFormat="1" ht="39" hidden="1" customHeight="1" x14ac:dyDescent="0.2">
      <c r="A1712" s="42"/>
      <c r="B1712" s="48"/>
      <c r="C1712" s="51" t="s">
        <v>150</v>
      </c>
      <c r="D1712" s="140">
        <f t="shared" si="354"/>
        <v>0</v>
      </c>
      <c r="E1712" s="140"/>
      <c r="F1712" s="140"/>
      <c r="G1712" s="50" t="e">
        <f t="shared" si="365"/>
        <v>#DIV/0!</v>
      </c>
      <c r="H1712" s="140"/>
      <c r="I1712" s="140">
        <f t="shared" si="360"/>
        <v>0</v>
      </c>
      <c r="J1712" s="140">
        <f t="shared" si="360"/>
        <v>0</v>
      </c>
      <c r="K1712" s="50" t="e">
        <f t="shared" si="367"/>
        <v>#DIV/0!</v>
      </c>
      <c r="L1712" s="140"/>
      <c r="M1712" s="140"/>
      <c r="N1712" s="140"/>
      <c r="O1712" s="23" t="e">
        <f t="shared" si="366"/>
        <v>#DIV/0!</v>
      </c>
      <c r="P1712" s="34">
        <f t="shared" si="362"/>
        <v>0</v>
      </c>
      <c r="R1712" s="5"/>
    </row>
    <row r="1713" spans="1:18" s="17" customFormat="1" ht="37.5" hidden="1" customHeight="1" x14ac:dyDescent="0.3">
      <c r="A1713" s="42"/>
      <c r="B1713" s="32">
        <v>85212</v>
      </c>
      <c r="C1713" s="133" t="s">
        <v>1</v>
      </c>
      <c r="D1713" s="135">
        <f t="shared" si="354"/>
        <v>0</v>
      </c>
      <c r="E1713" s="135">
        <f>SUM(E1714,E1723)</f>
        <v>0</v>
      </c>
      <c r="F1713" s="135">
        <f>SUM(F1714,F1723)</f>
        <v>0</v>
      </c>
      <c r="G1713" s="23" t="e">
        <f t="shared" si="353"/>
        <v>#DIV/0!</v>
      </c>
      <c r="H1713" s="135">
        <f>SUM(H1714,H1723)</f>
        <v>0</v>
      </c>
      <c r="I1713" s="135">
        <f t="shared" si="360"/>
        <v>0</v>
      </c>
      <c r="J1713" s="135">
        <f t="shared" si="360"/>
        <v>0</v>
      </c>
      <c r="K1713" s="23" t="e">
        <f>J1713/I1713*100</f>
        <v>#DIV/0!</v>
      </c>
      <c r="L1713" s="135">
        <f>SUM(L1714,L1723)</f>
        <v>0</v>
      </c>
      <c r="M1713" s="135">
        <f>SUM(M1714,M1723)</f>
        <v>0</v>
      </c>
      <c r="N1713" s="135">
        <f>SUM(N1714,N1723)</f>
        <v>0</v>
      </c>
      <c r="O1713" s="23"/>
      <c r="P1713" s="31">
        <f t="shared" si="355"/>
        <v>0</v>
      </c>
      <c r="R1713" s="5"/>
    </row>
    <row r="1714" spans="1:18" s="2" customFormat="1" ht="13.5" hidden="1" customHeight="1" x14ac:dyDescent="0.2">
      <c r="A1714" s="42"/>
      <c r="B1714" s="32"/>
      <c r="C1714" s="41" t="s">
        <v>110</v>
      </c>
      <c r="D1714" s="135">
        <f t="shared" si="354"/>
        <v>0</v>
      </c>
      <c r="E1714" s="135">
        <f>SUM(E1716,E1720,E1721,E1722)</f>
        <v>0</v>
      </c>
      <c r="F1714" s="135">
        <f>SUM(F1716,F1720,F1721,F1722)</f>
        <v>0</v>
      </c>
      <c r="G1714" s="23" t="e">
        <f t="shared" si="353"/>
        <v>#DIV/0!</v>
      </c>
      <c r="H1714" s="135">
        <f>SUM(H1716,H1720,H1721,H1722)</f>
        <v>0</v>
      </c>
      <c r="I1714" s="135">
        <f t="shared" si="360"/>
        <v>0</v>
      </c>
      <c r="J1714" s="135">
        <f t="shared" si="360"/>
        <v>0</v>
      </c>
      <c r="K1714" s="23" t="e">
        <f>J1714/I1714*100</f>
        <v>#DIV/0!</v>
      </c>
      <c r="L1714" s="135"/>
      <c r="M1714" s="135"/>
      <c r="N1714" s="135"/>
      <c r="O1714" s="23"/>
      <c r="P1714" s="19">
        <f t="shared" si="355"/>
        <v>0</v>
      </c>
      <c r="R1714" s="5"/>
    </row>
    <row r="1715" spans="1:18" s="2" customFormat="1" ht="10.5" hidden="1" customHeight="1" x14ac:dyDescent="0.2">
      <c r="A1715" s="42"/>
      <c r="B1715" s="32"/>
      <c r="C1715" s="27" t="s">
        <v>22</v>
      </c>
      <c r="D1715" s="135">
        <f t="shared" si="354"/>
        <v>0</v>
      </c>
      <c r="E1715" s="135"/>
      <c r="F1715" s="135"/>
      <c r="G1715" s="23"/>
      <c r="H1715" s="135"/>
      <c r="I1715" s="135">
        <f t="shared" si="360"/>
        <v>0</v>
      </c>
      <c r="J1715" s="135">
        <f t="shared" si="360"/>
        <v>0</v>
      </c>
      <c r="K1715" s="23"/>
      <c r="L1715" s="135"/>
      <c r="M1715" s="135"/>
      <c r="N1715" s="135"/>
      <c r="O1715" s="23"/>
      <c r="P1715" s="19">
        <f t="shared" si="355"/>
        <v>0</v>
      </c>
      <c r="R1715" s="5"/>
    </row>
    <row r="1716" spans="1:18" s="2" customFormat="1" ht="13.5" hidden="1" customHeight="1" x14ac:dyDescent="0.2">
      <c r="A1716" s="42"/>
      <c r="B1716" s="32"/>
      <c r="C1716" s="22" t="s">
        <v>14</v>
      </c>
      <c r="D1716" s="135">
        <f t="shared" si="354"/>
        <v>0</v>
      </c>
      <c r="E1716" s="135">
        <f>SUM(E1718:E1719)</f>
        <v>0</v>
      </c>
      <c r="F1716" s="135">
        <f>SUM(F1718:F1719)</f>
        <v>0</v>
      </c>
      <c r="G1716" s="23" t="e">
        <f t="shared" si="353"/>
        <v>#DIV/0!</v>
      </c>
      <c r="H1716" s="135">
        <f>SUM(H1718:H1719)</f>
        <v>0</v>
      </c>
      <c r="I1716" s="135">
        <f t="shared" si="360"/>
        <v>0</v>
      </c>
      <c r="J1716" s="135">
        <f t="shared" si="360"/>
        <v>0</v>
      </c>
      <c r="K1716" s="23" t="e">
        <f t="shared" ref="K1716:K1778" si="368">J1716/I1716*100</f>
        <v>#DIV/0!</v>
      </c>
      <c r="L1716" s="135"/>
      <c r="M1716" s="135"/>
      <c r="N1716" s="135"/>
      <c r="O1716" s="23"/>
      <c r="P1716" s="19">
        <f t="shared" si="355"/>
        <v>0</v>
      </c>
      <c r="R1716" s="5"/>
    </row>
    <row r="1717" spans="1:18" s="2" customFormat="1" ht="12" hidden="1" customHeight="1" x14ac:dyDescent="0.2">
      <c r="A1717" s="42"/>
      <c r="B1717" s="32"/>
      <c r="C1717" s="27" t="s">
        <v>15</v>
      </c>
      <c r="D1717" s="135">
        <f t="shared" si="354"/>
        <v>0</v>
      </c>
      <c r="E1717" s="135"/>
      <c r="F1717" s="135"/>
      <c r="G1717" s="23"/>
      <c r="H1717" s="135"/>
      <c r="I1717" s="135">
        <f t="shared" si="360"/>
        <v>0</v>
      </c>
      <c r="J1717" s="135">
        <f t="shared" si="360"/>
        <v>0</v>
      </c>
      <c r="K1717" s="23"/>
      <c r="L1717" s="135"/>
      <c r="M1717" s="135"/>
      <c r="N1717" s="135"/>
      <c r="O1717" s="23"/>
      <c r="P1717" s="19">
        <f t="shared" si="355"/>
        <v>0</v>
      </c>
      <c r="R1717" s="5"/>
    </row>
    <row r="1718" spans="1:18" s="2" customFormat="1" ht="12" hidden="1" customHeight="1" x14ac:dyDescent="0.2">
      <c r="A1718" s="42"/>
      <c r="B1718" s="32"/>
      <c r="C1718" s="27" t="s">
        <v>19</v>
      </c>
      <c r="D1718" s="135">
        <f t="shared" si="354"/>
        <v>0</v>
      </c>
      <c r="E1718" s="135"/>
      <c r="F1718" s="135"/>
      <c r="G1718" s="23" t="e">
        <f t="shared" si="353"/>
        <v>#DIV/0!</v>
      </c>
      <c r="H1718" s="135"/>
      <c r="I1718" s="135">
        <f t="shared" si="360"/>
        <v>0</v>
      </c>
      <c r="J1718" s="135">
        <f t="shared" si="360"/>
        <v>0</v>
      </c>
      <c r="K1718" s="23" t="e">
        <f t="shared" si="368"/>
        <v>#DIV/0!</v>
      </c>
      <c r="L1718" s="135"/>
      <c r="M1718" s="135"/>
      <c r="N1718" s="135"/>
      <c r="O1718" s="23"/>
      <c r="P1718" s="19">
        <f t="shared" si="355"/>
        <v>0</v>
      </c>
      <c r="R1718" s="5"/>
    </row>
    <row r="1719" spans="1:18" s="2" customFormat="1" ht="12.75" hidden="1" customHeight="1" x14ac:dyDescent="0.2">
      <c r="A1719" s="42"/>
      <c r="B1719" s="32"/>
      <c r="C1719" s="27" t="s">
        <v>18</v>
      </c>
      <c r="D1719" s="135">
        <f t="shared" si="354"/>
        <v>0</v>
      </c>
      <c r="E1719" s="135"/>
      <c r="F1719" s="135"/>
      <c r="G1719" s="23" t="e">
        <f t="shared" si="353"/>
        <v>#DIV/0!</v>
      </c>
      <c r="H1719" s="135"/>
      <c r="I1719" s="135">
        <f t="shared" si="360"/>
        <v>0</v>
      </c>
      <c r="J1719" s="135">
        <f t="shared" si="360"/>
        <v>0</v>
      </c>
      <c r="K1719" s="23" t="e">
        <f t="shared" si="368"/>
        <v>#DIV/0!</v>
      </c>
      <c r="L1719" s="135"/>
      <c r="M1719" s="135"/>
      <c r="N1719" s="135"/>
      <c r="O1719" s="23"/>
      <c r="P1719" s="19">
        <f t="shared" si="355"/>
        <v>0</v>
      </c>
      <c r="R1719" s="5"/>
    </row>
    <row r="1720" spans="1:18" s="2" customFormat="1" ht="15" hidden="1" customHeight="1" x14ac:dyDescent="0.2">
      <c r="A1720" s="42"/>
      <c r="B1720" s="32"/>
      <c r="C1720" s="22" t="s">
        <v>16</v>
      </c>
      <c r="D1720" s="135">
        <f t="shared" si="354"/>
        <v>0</v>
      </c>
      <c r="E1720" s="135"/>
      <c r="F1720" s="135"/>
      <c r="G1720" s="23" t="e">
        <f t="shared" si="353"/>
        <v>#DIV/0!</v>
      </c>
      <c r="H1720" s="135"/>
      <c r="I1720" s="135">
        <f t="shared" si="360"/>
        <v>0</v>
      </c>
      <c r="J1720" s="135">
        <f t="shared" si="360"/>
        <v>0</v>
      </c>
      <c r="K1720" s="23" t="e">
        <f t="shared" si="368"/>
        <v>#DIV/0!</v>
      </c>
      <c r="L1720" s="135"/>
      <c r="M1720" s="135"/>
      <c r="N1720" s="135"/>
      <c r="O1720" s="23"/>
      <c r="P1720" s="19">
        <f t="shared" si="355"/>
        <v>0</v>
      </c>
      <c r="R1720" s="5"/>
    </row>
    <row r="1721" spans="1:18" s="2" customFormat="1" ht="15.75" hidden="1" customHeight="1" x14ac:dyDescent="0.2">
      <c r="A1721" s="42"/>
      <c r="B1721" s="48"/>
      <c r="C1721" s="49" t="s">
        <v>17</v>
      </c>
      <c r="D1721" s="140">
        <f t="shared" si="354"/>
        <v>0</v>
      </c>
      <c r="E1721" s="140"/>
      <c r="F1721" s="140"/>
      <c r="G1721" s="50" t="e">
        <f t="shared" si="353"/>
        <v>#DIV/0!</v>
      </c>
      <c r="H1721" s="140"/>
      <c r="I1721" s="140">
        <f t="shared" si="360"/>
        <v>0</v>
      </c>
      <c r="J1721" s="140">
        <f t="shared" si="360"/>
        <v>0</v>
      </c>
      <c r="K1721" s="50" t="e">
        <f t="shared" si="368"/>
        <v>#DIV/0!</v>
      </c>
      <c r="L1721" s="140"/>
      <c r="M1721" s="140"/>
      <c r="N1721" s="140"/>
      <c r="O1721" s="50"/>
      <c r="P1721" s="34">
        <f t="shared" si="355"/>
        <v>0</v>
      </c>
      <c r="R1721" s="5"/>
    </row>
    <row r="1722" spans="1:18" s="2" customFormat="1" ht="38.25" hidden="1" customHeight="1" x14ac:dyDescent="0.2">
      <c r="A1722" s="42"/>
      <c r="B1722" s="32"/>
      <c r="C1722" s="24" t="s">
        <v>149</v>
      </c>
      <c r="D1722" s="135">
        <f t="shared" si="354"/>
        <v>0</v>
      </c>
      <c r="E1722" s="135"/>
      <c r="F1722" s="135"/>
      <c r="G1722" s="23" t="e">
        <f t="shared" si="353"/>
        <v>#DIV/0!</v>
      </c>
      <c r="H1722" s="135"/>
      <c r="I1722" s="135">
        <f t="shared" si="360"/>
        <v>0</v>
      </c>
      <c r="J1722" s="135">
        <f t="shared" si="360"/>
        <v>0</v>
      </c>
      <c r="K1722" s="23" t="e">
        <f t="shared" si="368"/>
        <v>#DIV/0!</v>
      </c>
      <c r="L1722" s="135"/>
      <c r="M1722" s="135"/>
      <c r="N1722" s="135"/>
      <c r="O1722" s="23" t="e">
        <f t="shared" ref="O1722:O1727" si="369">N1722/M1722*100</f>
        <v>#DIV/0!</v>
      </c>
      <c r="P1722" s="19">
        <f t="shared" si="355"/>
        <v>0</v>
      </c>
      <c r="R1722" s="5"/>
    </row>
    <row r="1723" spans="1:18" s="2" customFormat="1" ht="15" hidden="1" customHeight="1" x14ac:dyDescent="0.2">
      <c r="A1723" s="42"/>
      <c r="B1723" s="32"/>
      <c r="C1723" s="25" t="s">
        <v>111</v>
      </c>
      <c r="D1723" s="135">
        <f t="shared" si="354"/>
        <v>0</v>
      </c>
      <c r="E1723" s="135">
        <f>SUM(E1725)</f>
        <v>0</v>
      </c>
      <c r="F1723" s="135">
        <f>SUM(F1725)</f>
        <v>0</v>
      </c>
      <c r="G1723" s="23" t="e">
        <f t="shared" si="353"/>
        <v>#DIV/0!</v>
      </c>
      <c r="H1723" s="135">
        <f>SUM(H1725)</f>
        <v>0</v>
      </c>
      <c r="I1723" s="135">
        <f t="shared" si="360"/>
        <v>0</v>
      </c>
      <c r="J1723" s="135">
        <f t="shared" si="360"/>
        <v>0</v>
      </c>
      <c r="K1723" s="23" t="e">
        <f t="shared" si="368"/>
        <v>#DIV/0!</v>
      </c>
      <c r="L1723" s="135">
        <f>SUM(L1725)</f>
        <v>0</v>
      </c>
      <c r="M1723" s="135">
        <f>SUM(M1725)</f>
        <v>0</v>
      </c>
      <c r="N1723" s="135">
        <f>SUM(N1725)</f>
        <v>0</v>
      </c>
      <c r="O1723" s="23" t="e">
        <f t="shared" si="369"/>
        <v>#DIV/0!</v>
      </c>
      <c r="P1723" s="19">
        <f t="shared" si="355"/>
        <v>0</v>
      </c>
      <c r="R1723" s="5"/>
    </row>
    <row r="1724" spans="1:18" s="2" customFormat="1" hidden="1" x14ac:dyDescent="0.2">
      <c r="A1724" s="42"/>
      <c r="B1724" s="32"/>
      <c r="C1724" s="26" t="s">
        <v>22</v>
      </c>
      <c r="D1724" s="135">
        <f t="shared" si="354"/>
        <v>0</v>
      </c>
      <c r="E1724" s="135"/>
      <c r="F1724" s="135"/>
      <c r="G1724" s="23" t="e">
        <f t="shared" si="353"/>
        <v>#DIV/0!</v>
      </c>
      <c r="H1724" s="135"/>
      <c r="I1724" s="135">
        <f t="shared" si="360"/>
        <v>0</v>
      </c>
      <c r="J1724" s="135">
        <f t="shared" si="360"/>
        <v>0</v>
      </c>
      <c r="K1724" s="23" t="e">
        <f t="shared" si="368"/>
        <v>#DIV/0!</v>
      </c>
      <c r="L1724" s="135"/>
      <c r="M1724" s="135"/>
      <c r="N1724" s="135"/>
      <c r="O1724" s="23" t="e">
        <f t="shared" si="369"/>
        <v>#DIV/0!</v>
      </c>
      <c r="P1724" s="19">
        <f t="shared" si="355"/>
        <v>0</v>
      </c>
      <c r="R1724" s="5"/>
    </row>
    <row r="1725" spans="1:18" s="2" customFormat="1" ht="15" hidden="1" customHeight="1" x14ac:dyDescent="0.2">
      <c r="A1725" s="42"/>
      <c r="B1725" s="32"/>
      <c r="C1725" s="22" t="s">
        <v>7</v>
      </c>
      <c r="D1725" s="135">
        <f t="shared" si="354"/>
        <v>0</v>
      </c>
      <c r="E1725" s="135"/>
      <c r="F1725" s="135"/>
      <c r="G1725" s="23" t="e">
        <f t="shared" si="353"/>
        <v>#DIV/0!</v>
      </c>
      <c r="H1725" s="135"/>
      <c r="I1725" s="135">
        <f t="shared" si="360"/>
        <v>0</v>
      </c>
      <c r="J1725" s="135">
        <f t="shared" si="360"/>
        <v>0</v>
      </c>
      <c r="K1725" s="23" t="e">
        <f t="shared" si="368"/>
        <v>#DIV/0!</v>
      </c>
      <c r="L1725" s="135"/>
      <c r="M1725" s="135"/>
      <c r="N1725" s="135"/>
      <c r="O1725" s="23" t="e">
        <f t="shared" si="369"/>
        <v>#DIV/0!</v>
      </c>
      <c r="P1725" s="19">
        <f t="shared" si="355"/>
        <v>0</v>
      </c>
      <c r="R1725" s="5"/>
    </row>
    <row r="1726" spans="1:18" s="2" customFormat="1" hidden="1" x14ac:dyDescent="0.2">
      <c r="A1726" s="42"/>
      <c r="B1726" s="32"/>
      <c r="C1726" s="27" t="s">
        <v>15</v>
      </c>
      <c r="D1726" s="135">
        <f t="shared" si="354"/>
        <v>0</v>
      </c>
      <c r="E1726" s="135"/>
      <c r="F1726" s="135"/>
      <c r="G1726" s="23" t="e">
        <f t="shared" si="353"/>
        <v>#DIV/0!</v>
      </c>
      <c r="H1726" s="135"/>
      <c r="I1726" s="135">
        <f t="shared" si="360"/>
        <v>0</v>
      </c>
      <c r="J1726" s="135">
        <f t="shared" si="360"/>
        <v>0</v>
      </c>
      <c r="K1726" s="23" t="e">
        <f t="shared" si="368"/>
        <v>#DIV/0!</v>
      </c>
      <c r="L1726" s="135"/>
      <c r="M1726" s="135"/>
      <c r="N1726" s="135"/>
      <c r="O1726" s="23" t="e">
        <f t="shared" si="369"/>
        <v>#DIV/0!</v>
      </c>
      <c r="P1726" s="19">
        <f t="shared" si="355"/>
        <v>0</v>
      </c>
      <c r="R1726" s="5"/>
    </row>
    <row r="1727" spans="1:18" s="2" customFormat="1" ht="38.25" hidden="1" customHeight="1" x14ac:dyDescent="0.2">
      <c r="A1727" s="42"/>
      <c r="B1727" s="48"/>
      <c r="C1727" s="51" t="s">
        <v>150</v>
      </c>
      <c r="D1727" s="140">
        <f t="shared" si="354"/>
        <v>0</v>
      </c>
      <c r="E1727" s="140"/>
      <c r="F1727" s="140"/>
      <c r="G1727" s="50" t="e">
        <f t="shared" si="353"/>
        <v>#DIV/0!</v>
      </c>
      <c r="H1727" s="140"/>
      <c r="I1727" s="140">
        <f t="shared" si="360"/>
        <v>0</v>
      </c>
      <c r="J1727" s="135">
        <f t="shared" si="360"/>
        <v>0</v>
      </c>
      <c r="K1727" s="50" t="e">
        <f t="shared" si="368"/>
        <v>#DIV/0!</v>
      </c>
      <c r="L1727" s="140"/>
      <c r="M1727" s="140"/>
      <c r="N1727" s="140"/>
      <c r="O1727" s="23" t="e">
        <f t="shared" si="369"/>
        <v>#DIV/0!</v>
      </c>
      <c r="P1727" s="34">
        <f t="shared" si="355"/>
        <v>0</v>
      </c>
      <c r="R1727" s="5"/>
    </row>
    <row r="1728" spans="1:18" s="17" customFormat="1" ht="54" customHeight="1" x14ac:dyDescent="0.3">
      <c r="A1728" s="42"/>
      <c r="B1728" s="32">
        <v>85213</v>
      </c>
      <c r="C1728" s="120" t="s">
        <v>215</v>
      </c>
      <c r="D1728" s="135">
        <f t="shared" si="354"/>
        <v>1267607</v>
      </c>
      <c r="E1728" s="135">
        <f>SUM(E1729,E1738)</f>
        <v>1430095.84</v>
      </c>
      <c r="F1728" s="135">
        <f>SUM(F1729,F1738)</f>
        <v>1419274.26</v>
      </c>
      <c r="G1728" s="23">
        <f t="shared" si="353"/>
        <v>99.243296868830839</v>
      </c>
      <c r="H1728" s="135">
        <f>SUM(H1729,H1738)</f>
        <v>1267607</v>
      </c>
      <c r="I1728" s="135">
        <f t="shared" si="360"/>
        <v>1423883.6800000002</v>
      </c>
      <c r="J1728" s="135">
        <f t="shared" si="360"/>
        <v>1413579.78</v>
      </c>
      <c r="K1728" s="23">
        <f t="shared" si="368"/>
        <v>99.276352405415579</v>
      </c>
      <c r="L1728" s="135"/>
      <c r="M1728" s="135">
        <f>SUM(M1729,M1738)</f>
        <v>6212.16</v>
      </c>
      <c r="N1728" s="135">
        <f>SUM(N1729,N1738)</f>
        <v>5694.48</v>
      </c>
      <c r="O1728" s="23">
        <f t="shared" ref="O1728:O1734" si="370">N1728/M1728*100</f>
        <v>91.666666666666657</v>
      </c>
      <c r="P1728" s="31">
        <f t="shared" si="355"/>
        <v>162488.84000000008</v>
      </c>
      <c r="R1728" s="5"/>
    </row>
    <row r="1729" spans="1:18" s="2" customFormat="1" ht="16.5" customHeight="1" x14ac:dyDescent="0.2">
      <c r="A1729" s="42"/>
      <c r="B1729" s="45"/>
      <c r="C1729" s="41" t="s">
        <v>110</v>
      </c>
      <c r="D1729" s="135">
        <f t="shared" si="354"/>
        <v>1267607</v>
      </c>
      <c r="E1729" s="135">
        <f>SUM(E1731,E1735,E1736,E1737)</f>
        <v>1430095.84</v>
      </c>
      <c r="F1729" s="135">
        <f>SUM(F1731,F1735,F1736,F1737)</f>
        <v>1419274.26</v>
      </c>
      <c r="G1729" s="23">
        <f t="shared" si="353"/>
        <v>99.243296868830839</v>
      </c>
      <c r="H1729" s="135">
        <f>SUM(H1731,H1735,H1736,H1737)</f>
        <v>1267607</v>
      </c>
      <c r="I1729" s="135">
        <f t="shared" si="360"/>
        <v>1423883.6800000002</v>
      </c>
      <c r="J1729" s="135">
        <f t="shared" si="360"/>
        <v>1413579.78</v>
      </c>
      <c r="K1729" s="23">
        <f t="shared" si="368"/>
        <v>99.276352405415579</v>
      </c>
      <c r="L1729" s="135"/>
      <c r="M1729" s="135">
        <f>SUM(M1731,M1735,M1736,M1737)</f>
        <v>6212.16</v>
      </c>
      <c r="N1729" s="135">
        <f>SUM(N1731,N1735,N1736,N1737)</f>
        <v>5694.48</v>
      </c>
      <c r="O1729" s="23">
        <f t="shared" si="370"/>
        <v>91.666666666666657</v>
      </c>
      <c r="P1729" s="19">
        <f t="shared" si="355"/>
        <v>162488.84000000008</v>
      </c>
      <c r="R1729" s="5"/>
    </row>
    <row r="1730" spans="1:18" s="2" customFormat="1" x14ac:dyDescent="0.2">
      <c r="A1730" s="42"/>
      <c r="B1730" s="32"/>
      <c r="C1730" s="27" t="s">
        <v>22</v>
      </c>
      <c r="D1730" s="135"/>
      <c r="E1730" s="135"/>
      <c r="F1730" s="135"/>
      <c r="G1730" s="23"/>
      <c r="H1730" s="135"/>
      <c r="I1730" s="135"/>
      <c r="J1730" s="135"/>
      <c r="K1730" s="23"/>
      <c r="L1730" s="135"/>
      <c r="M1730" s="135"/>
      <c r="N1730" s="135"/>
      <c r="O1730" s="23"/>
      <c r="P1730" s="19">
        <f t="shared" si="355"/>
        <v>0</v>
      </c>
      <c r="R1730" s="5"/>
    </row>
    <row r="1731" spans="1:18" s="2" customFormat="1" ht="15.75" customHeight="1" x14ac:dyDescent="0.2">
      <c r="A1731" s="42"/>
      <c r="B1731" s="32"/>
      <c r="C1731" s="22" t="s">
        <v>14</v>
      </c>
      <c r="D1731" s="135">
        <f t="shared" si="354"/>
        <v>1267607</v>
      </c>
      <c r="E1731" s="135">
        <f>SUM(E1733:E1734)</f>
        <v>1430095.84</v>
      </c>
      <c r="F1731" s="135">
        <f>SUM(F1733:F1734)</f>
        <v>1419274.26</v>
      </c>
      <c r="G1731" s="23">
        <f t="shared" si="353"/>
        <v>99.243296868830839</v>
      </c>
      <c r="H1731" s="135">
        <f>SUM(H1733:H1734)</f>
        <v>1267607</v>
      </c>
      <c r="I1731" s="135">
        <f t="shared" si="360"/>
        <v>1423883.6800000002</v>
      </c>
      <c r="J1731" s="135">
        <f t="shared" si="360"/>
        <v>1413579.78</v>
      </c>
      <c r="K1731" s="23">
        <f t="shared" si="368"/>
        <v>99.276352405415579</v>
      </c>
      <c r="L1731" s="135"/>
      <c r="M1731" s="135">
        <f>SUM(M1733:M1734)</f>
        <v>6212.16</v>
      </c>
      <c r="N1731" s="135">
        <f>SUM(N1733:N1734)</f>
        <v>5694.48</v>
      </c>
      <c r="O1731" s="23">
        <f t="shared" si="370"/>
        <v>91.666666666666657</v>
      </c>
      <c r="P1731" s="19">
        <f t="shared" si="355"/>
        <v>162488.84000000008</v>
      </c>
      <c r="R1731" s="5"/>
    </row>
    <row r="1732" spans="1:18" s="2" customFormat="1" ht="13.5" customHeight="1" x14ac:dyDescent="0.2">
      <c r="A1732" s="42"/>
      <c r="B1732" s="32"/>
      <c r="C1732" s="27" t="s">
        <v>15</v>
      </c>
      <c r="D1732" s="135"/>
      <c r="E1732" s="135"/>
      <c r="F1732" s="135"/>
      <c r="G1732" s="23"/>
      <c r="H1732" s="135"/>
      <c r="I1732" s="135"/>
      <c r="J1732" s="135"/>
      <c r="K1732" s="23"/>
      <c r="L1732" s="135"/>
      <c r="M1732" s="135"/>
      <c r="N1732" s="135"/>
      <c r="O1732" s="23"/>
      <c r="P1732" s="19">
        <f t="shared" si="355"/>
        <v>0</v>
      </c>
      <c r="R1732" s="5"/>
    </row>
    <row r="1733" spans="1:18" s="2" customFormat="1" ht="14.25" hidden="1" customHeight="1" x14ac:dyDescent="0.2">
      <c r="A1733" s="42"/>
      <c r="B1733" s="32"/>
      <c r="C1733" s="27" t="s">
        <v>19</v>
      </c>
      <c r="D1733" s="135">
        <f t="shared" ref="D1733:D1796" si="371">H1733+L1733</f>
        <v>0</v>
      </c>
      <c r="E1733" s="135"/>
      <c r="F1733" s="135"/>
      <c r="G1733" s="23" t="e">
        <f t="shared" si="353"/>
        <v>#DIV/0!</v>
      </c>
      <c r="H1733" s="135"/>
      <c r="I1733" s="135">
        <f t="shared" si="360"/>
        <v>0</v>
      </c>
      <c r="J1733" s="135">
        <f t="shared" si="360"/>
        <v>0</v>
      </c>
      <c r="K1733" s="23" t="e">
        <f t="shared" si="368"/>
        <v>#DIV/0!</v>
      </c>
      <c r="L1733" s="135"/>
      <c r="M1733" s="135"/>
      <c r="N1733" s="135"/>
      <c r="O1733" s="23" t="e">
        <f t="shared" si="370"/>
        <v>#DIV/0!</v>
      </c>
      <c r="P1733" s="19">
        <f t="shared" si="355"/>
        <v>0</v>
      </c>
      <c r="R1733" s="5"/>
    </row>
    <row r="1734" spans="1:18" s="2" customFormat="1" ht="15.75" customHeight="1" x14ac:dyDescent="0.2">
      <c r="A1734" s="42"/>
      <c r="B1734" s="48"/>
      <c r="C1734" s="122" t="s">
        <v>18</v>
      </c>
      <c r="D1734" s="140">
        <f t="shared" si="371"/>
        <v>1267607</v>
      </c>
      <c r="E1734" s="140">
        <v>1430095.84</v>
      </c>
      <c r="F1734" s="140">
        <v>1419274.26</v>
      </c>
      <c r="G1734" s="50">
        <f t="shared" si="353"/>
        <v>99.243296868830839</v>
      </c>
      <c r="H1734" s="140">
        <v>1267607</v>
      </c>
      <c r="I1734" s="140">
        <f t="shared" si="360"/>
        <v>1423883.6800000002</v>
      </c>
      <c r="J1734" s="140">
        <f t="shared" si="360"/>
        <v>1413579.78</v>
      </c>
      <c r="K1734" s="50">
        <f t="shared" si="368"/>
        <v>99.276352405415579</v>
      </c>
      <c r="L1734" s="140"/>
      <c r="M1734" s="140">
        <v>6212.16</v>
      </c>
      <c r="N1734" s="140">
        <v>5694.48</v>
      </c>
      <c r="O1734" s="50">
        <f t="shared" si="370"/>
        <v>91.666666666666657</v>
      </c>
      <c r="P1734" s="34">
        <f t="shared" si="355"/>
        <v>162488.84000000008</v>
      </c>
      <c r="R1734" s="5"/>
    </row>
    <row r="1735" spans="1:18" s="2" customFormat="1" ht="15" hidden="1" customHeight="1" x14ac:dyDescent="0.2">
      <c r="A1735" s="42"/>
      <c r="B1735" s="32"/>
      <c r="C1735" s="22" t="s">
        <v>16</v>
      </c>
      <c r="D1735" s="135">
        <f t="shared" si="371"/>
        <v>0</v>
      </c>
      <c r="E1735" s="135"/>
      <c r="F1735" s="135"/>
      <c r="G1735" s="23" t="e">
        <f t="shared" si="353"/>
        <v>#DIV/0!</v>
      </c>
      <c r="H1735" s="135"/>
      <c r="I1735" s="135">
        <f t="shared" si="360"/>
        <v>0</v>
      </c>
      <c r="J1735" s="135">
        <f t="shared" si="360"/>
        <v>0</v>
      </c>
      <c r="K1735" s="23" t="e">
        <f t="shared" si="368"/>
        <v>#DIV/0!</v>
      </c>
      <c r="L1735" s="135"/>
      <c r="M1735" s="135"/>
      <c r="N1735" s="135"/>
      <c r="O1735" s="23"/>
      <c r="P1735" s="19">
        <f t="shared" si="355"/>
        <v>0</v>
      </c>
      <c r="R1735" s="5"/>
    </row>
    <row r="1736" spans="1:18" s="2" customFormat="1" ht="15" hidden="1" customHeight="1" x14ac:dyDescent="0.2">
      <c r="A1736" s="42"/>
      <c r="B1736" s="32"/>
      <c r="C1736" s="22" t="s">
        <v>17</v>
      </c>
      <c r="D1736" s="135">
        <f t="shared" si="371"/>
        <v>0</v>
      </c>
      <c r="E1736" s="135"/>
      <c r="F1736" s="135"/>
      <c r="G1736" s="23" t="e">
        <f t="shared" si="353"/>
        <v>#DIV/0!</v>
      </c>
      <c r="H1736" s="135"/>
      <c r="I1736" s="135">
        <f t="shared" si="360"/>
        <v>0</v>
      </c>
      <c r="J1736" s="135">
        <f t="shared" si="360"/>
        <v>0</v>
      </c>
      <c r="K1736" s="23" t="e">
        <f t="shared" si="368"/>
        <v>#DIV/0!</v>
      </c>
      <c r="L1736" s="135"/>
      <c r="M1736" s="135"/>
      <c r="N1736" s="135"/>
      <c r="O1736" s="23"/>
      <c r="P1736" s="19">
        <f t="shared" si="355"/>
        <v>0</v>
      </c>
      <c r="R1736" s="5"/>
    </row>
    <row r="1737" spans="1:18" s="2" customFormat="1" ht="39" hidden="1" customHeight="1" x14ac:dyDescent="0.2">
      <c r="A1737" s="42"/>
      <c r="B1737" s="32"/>
      <c r="C1737" s="24" t="s">
        <v>149</v>
      </c>
      <c r="D1737" s="135">
        <f t="shared" si="371"/>
        <v>0</v>
      </c>
      <c r="E1737" s="135"/>
      <c r="F1737" s="135"/>
      <c r="G1737" s="23" t="e">
        <f t="shared" si="353"/>
        <v>#DIV/0!</v>
      </c>
      <c r="H1737" s="135"/>
      <c r="I1737" s="135">
        <f t="shared" si="360"/>
        <v>0</v>
      </c>
      <c r="J1737" s="135">
        <f t="shared" si="360"/>
        <v>0</v>
      </c>
      <c r="K1737" s="23" t="e">
        <f t="shared" si="368"/>
        <v>#DIV/0!</v>
      </c>
      <c r="L1737" s="135"/>
      <c r="M1737" s="135"/>
      <c r="N1737" s="135"/>
      <c r="O1737" s="23"/>
      <c r="P1737" s="19">
        <f t="shared" si="355"/>
        <v>0</v>
      </c>
      <c r="R1737" s="5"/>
    </row>
    <row r="1738" spans="1:18" s="2" customFormat="1" ht="15" hidden="1" customHeight="1" x14ac:dyDescent="0.2">
      <c r="A1738" s="42"/>
      <c r="B1738" s="32"/>
      <c r="C1738" s="25" t="s">
        <v>111</v>
      </c>
      <c r="D1738" s="135">
        <f t="shared" si="371"/>
        <v>0</v>
      </c>
      <c r="E1738" s="135">
        <f>SUM(E1740)</f>
        <v>0</v>
      </c>
      <c r="F1738" s="135">
        <f>SUM(F1740)</f>
        <v>0</v>
      </c>
      <c r="G1738" s="23" t="e">
        <f t="shared" si="353"/>
        <v>#DIV/0!</v>
      </c>
      <c r="H1738" s="135">
        <f>SUM(H1740)</f>
        <v>0</v>
      </c>
      <c r="I1738" s="135">
        <f t="shared" si="360"/>
        <v>0</v>
      </c>
      <c r="J1738" s="135">
        <f t="shared" si="360"/>
        <v>0</v>
      </c>
      <c r="K1738" s="23" t="e">
        <f t="shared" si="368"/>
        <v>#DIV/0!</v>
      </c>
      <c r="L1738" s="135">
        <f>SUM(L1740)</f>
        <v>0</v>
      </c>
      <c r="M1738" s="135">
        <f>SUM(M1740)</f>
        <v>0</v>
      </c>
      <c r="N1738" s="135">
        <f>SUM(N1740)</f>
        <v>0</v>
      </c>
      <c r="O1738" s="23"/>
      <c r="P1738" s="19">
        <f t="shared" si="355"/>
        <v>0</v>
      </c>
      <c r="R1738" s="5"/>
    </row>
    <row r="1739" spans="1:18" s="2" customFormat="1" hidden="1" x14ac:dyDescent="0.2">
      <c r="A1739" s="42"/>
      <c r="B1739" s="32"/>
      <c r="C1739" s="26" t="s">
        <v>22</v>
      </c>
      <c r="D1739" s="135">
        <f t="shared" si="371"/>
        <v>0</v>
      </c>
      <c r="E1739" s="135"/>
      <c r="F1739" s="135"/>
      <c r="G1739" s="23" t="e">
        <f t="shared" si="353"/>
        <v>#DIV/0!</v>
      </c>
      <c r="H1739" s="135"/>
      <c r="I1739" s="135">
        <f t="shared" si="360"/>
        <v>0</v>
      </c>
      <c r="J1739" s="135">
        <f t="shared" si="360"/>
        <v>0</v>
      </c>
      <c r="K1739" s="23" t="e">
        <f t="shared" si="368"/>
        <v>#DIV/0!</v>
      </c>
      <c r="L1739" s="135"/>
      <c r="M1739" s="135"/>
      <c r="N1739" s="135"/>
      <c r="O1739" s="23"/>
      <c r="P1739" s="19">
        <f t="shared" si="355"/>
        <v>0</v>
      </c>
      <c r="R1739" s="5"/>
    </row>
    <row r="1740" spans="1:18" s="2" customFormat="1" ht="15" hidden="1" customHeight="1" x14ac:dyDescent="0.2">
      <c r="A1740" s="42"/>
      <c r="B1740" s="32"/>
      <c r="C1740" s="22" t="s">
        <v>7</v>
      </c>
      <c r="D1740" s="135">
        <f t="shared" si="371"/>
        <v>0</v>
      </c>
      <c r="E1740" s="135"/>
      <c r="F1740" s="135"/>
      <c r="G1740" s="23" t="e">
        <f t="shared" si="353"/>
        <v>#DIV/0!</v>
      </c>
      <c r="H1740" s="135"/>
      <c r="I1740" s="135">
        <f t="shared" si="360"/>
        <v>0</v>
      </c>
      <c r="J1740" s="135">
        <f t="shared" si="360"/>
        <v>0</v>
      </c>
      <c r="K1740" s="23" t="e">
        <f t="shared" si="368"/>
        <v>#DIV/0!</v>
      </c>
      <c r="L1740" s="135"/>
      <c r="M1740" s="135"/>
      <c r="N1740" s="135"/>
      <c r="O1740" s="23"/>
      <c r="P1740" s="19">
        <f t="shared" si="355"/>
        <v>0</v>
      </c>
      <c r="R1740" s="5"/>
    </row>
    <row r="1741" spans="1:18" s="2" customFormat="1" hidden="1" x14ac:dyDescent="0.2">
      <c r="A1741" s="42"/>
      <c r="B1741" s="32"/>
      <c r="C1741" s="27" t="s">
        <v>15</v>
      </c>
      <c r="D1741" s="135">
        <f t="shared" si="371"/>
        <v>0</v>
      </c>
      <c r="E1741" s="135"/>
      <c r="F1741" s="135"/>
      <c r="G1741" s="23" t="e">
        <f t="shared" si="353"/>
        <v>#DIV/0!</v>
      </c>
      <c r="H1741" s="135"/>
      <c r="I1741" s="135">
        <f t="shared" si="360"/>
        <v>0</v>
      </c>
      <c r="J1741" s="135">
        <f t="shared" si="360"/>
        <v>0</v>
      </c>
      <c r="K1741" s="23" t="e">
        <f t="shared" si="368"/>
        <v>#DIV/0!</v>
      </c>
      <c r="L1741" s="135"/>
      <c r="M1741" s="135"/>
      <c r="N1741" s="135"/>
      <c r="O1741" s="23"/>
      <c r="P1741" s="19">
        <f t="shared" si="355"/>
        <v>0</v>
      </c>
      <c r="R1741" s="5"/>
    </row>
    <row r="1742" spans="1:18" s="2" customFormat="1" ht="39" hidden="1" customHeight="1" x14ac:dyDescent="0.2">
      <c r="A1742" s="42"/>
      <c r="B1742" s="48"/>
      <c r="C1742" s="51" t="s">
        <v>150</v>
      </c>
      <c r="D1742" s="140">
        <f t="shared" si="371"/>
        <v>0</v>
      </c>
      <c r="E1742" s="140"/>
      <c r="F1742" s="140"/>
      <c r="G1742" s="50" t="e">
        <f t="shared" si="353"/>
        <v>#DIV/0!</v>
      </c>
      <c r="H1742" s="140"/>
      <c r="I1742" s="140">
        <f t="shared" si="360"/>
        <v>0</v>
      </c>
      <c r="J1742" s="135">
        <f t="shared" si="360"/>
        <v>0</v>
      </c>
      <c r="K1742" s="50" t="e">
        <f t="shared" si="368"/>
        <v>#DIV/0!</v>
      </c>
      <c r="L1742" s="140"/>
      <c r="M1742" s="140"/>
      <c r="N1742" s="140"/>
      <c r="O1742" s="50"/>
      <c r="P1742" s="34">
        <f t="shared" si="355"/>
        <v>0</v>
      </c>
      <c r="R1742" s="5"/>
    </row>
    <row r="1743" spans="1:18" s="17" customFormat="1" ht="30.75" customHeight="1" x14ac:dyDescent="0.3">
      <c r="A1743" s="42"/>
      <c r="B1743" s="32">
        <v>85214</v>
      </c>
      <c r="C1743" s="120" t="s">
        <v>197</v>
      </c>
      <c r="D1743" s="135">
        <f t="shared" si="371"/>
        <v>23430153</v>
      </c>
      <c r="E1743" s="135">
        <f>SUM(E1744,E1753)</f>
        <v>22597741</v>
      </c>
      <c r="F1743" s="135">
        <f>SUM(F1744,F1753)</f>
        <v>22476843.899999999</v>
      </c>
      <c r="G1743" s="23">
        <f t="shared" si="353"/>
        <v>99.465003603678781</v>
      </c>
      <c r="H1743" s="135">
        <f>SUM(H1744,H1753)</f>
        <v>23430153</v>
      </c>
      <c r="I1743" s="135">
        <f t="shared" si="360"/>
        <v>22597741</v>
      </c>
      <c r="J1743" s="135">
        <f t="shared" si="360"/>
        <v>22476843.899999999</v>
      </c>
      <c r="K1743" s="23">
        <f t="shared" si="368"/>
        <v>99.465003603678781</v>
      </c>
      <c r="L1743" s="135"/>
      <c r="M1743" s="135"/>
      <c r="N1743" s="135"/>
      <c r="O1743" s="23"/>
      <c r="P1743" s="31">
        <f t="shared" si="355"/>
        <v>-832412</v>
      </c>
      <c r="R1743" s="5"/>
    </row>
    <row r="1744" spans="1:18" s="2" customFormat="1" ht="18.75" customHeight="1" x14ac:dyDescent="0.2">
      <c r="A1744" s="42"/>
      <c r="B1744" s="32"/>
      <c r="C1744" s="41" t="s">
        <v>110</v>
      </c>
      <c r="D1744" s="135">
        <f t="shared" si="371"/>
        <v>23430153</v>
      </c>
      <c r="E1744" s="135">
        <f>SUM(E1746,E1750,E1751,E1752)</f>
        <v>22597741</v>
      </c>
      <c r="F1744" s="135">
        <f>SUM(F1746,F1750,F1751,F1752)</f>
        <v>22476843.899999999</v>
      </c>
      <c r="G1744" s="23">
        <f t="shared" si="353"/>
        <v>99.465003603678781</v>
      </c>
      <c r="H1744" s="135">
        <f>SUM(H1746,H1750,H1751,H1752)</f>
        <v>23430153</v>
      </c>
      <c r="I1744" s="135">
        <f t="shared" si="360"/>
        <v>22597741</v>
      </c>
      <c r="J1744" s="135">
        <f t="shared" si="360"/>
        <v>22476843.899999999</v>
      </c>
      <c r="K1744" s="23">
        <f t="shared" si="368"/>
        <v>99.465003603678781</v>
      </c>
      <c r="L1744" s="135"/>
      <c r="M1744" s="135"/>
      <c r="N1744" s="135"/>
      <c r="O1744" s="23"/>
      <c r="P1744" s="19">
        <f t="shared" si="355"/>
        <v>-832412</v>
      </c>
      <c r="R1744" s="5"/>
    </row>
    <row r="1745" spans="1:18" s="2" customFormat="1" ht="14.25" customHeight="1" x14ac:dyDescent="0.2">
      <c r="A1745" s="42"/>
      <c r="B1745" s="32"/>
      <c r="C1745" s="27" t="s">
        <v>22</v>
      </c>
      <c r="D1745" s="135"/>
      <c r="E1745" s="135"/>
      <c r="F1745" s="135"/>
      <c r="G1745" s="23"/>
      <c r="H1745" s="135"/>
      <c r="I1745" s="135"/>
      <c r="J1745" s="135"/>
      <c r="K1745" s="23"/>
      <c r="L1745" s="135"/>
      <c r="M1745" s="135"/>
      <c r="N1745" s="135"/>
      <c r="O1745" s="23"/>
      <c r="P1745" s="19">
        <f t="shared" si="355"/>
        <v>0</v>
      </c>
      <c r="R1745" s="5"/>
    </row>
    <row r="1746" spans="1:18" s="2" customFormat="1" ht="12.75" customHeight="1" x14ac:dyDescent="0.2">
      <c r="A1746" s="42"/>
      <c r="B1746" s="32"/>
      <c r="C1746" s="22" t="s">
        <v>14</v>
      </c>
      <c r="D1746" s="135">
        <f t="shared" si="371"/>
        <v>521000</v>
      </c>
      <c r="E1746" s="135">
        <f>SUM(E1748:E1749)</f>
        <v>580219</v>
      </c>
      <c r="F1746" s="135">
        <f>SUM(F1748:F1749)</f>
        <v>542360.11</v>
      </c>
      <c r="G1746" s="23">
        <f t="shared" si="353"/>
        <v>93.475068896399463</v>
      </c>
      <c r="H1746" s="135">
        <f>SUM(H1749)</f>
        <v>521000</v>
      </c>
      <c r="I1746" s="135">
        <f t="shared" si="360"/>
        <v>580219</v>
      </c>
      <c r="J1746" s="135">
        <f t="shared" si="360"/>
        <v>542360.11</v>
      </c>
      <c r="K1746" s="23">
        <f t="shared" si="368"/>
        <v>93.475068896399463</v>
      </c>
      <c r="L1746" s="135"/>
      <c r="M1746" s="135"/>
      <c r="N1746" s="135"/>
      <c r="O1746" s="23"/>
      <c r="P1746" s="19">
        <f t="shared" si="355"/>
        <v>59219</v>
      </c>
      <c r="R1746" s="5"/>
    </row>
    <row r="1747" spans="1:18" s="2" customFormat="1" ht="10.5" customHeight="1" x14ac:dyDescent="0.2">
      <c r="A1747" s="42"/>
      <c r="B1747" s="32"/>
      <c r="C1747" s="27" t="s">
        <v>15</v>
      </c>
      <c r="D1747" s="135"/>
      <c r="E1747" s="135"/>
      <c r="F1747" s="135"/>
      <c r="G1747" s="23"/>
      <c r="H1747" s="135"/>
      <c r="I1747" s="135"/>
      <c r="J1747" s="135"/>
      <c r="K1747" s="23"/>
      <c r="L1747" s="135"/>
      <c r="M1747" s="135"/>
      <c r="N1747" s="135"/>
      <c r="O1747" s="23"/>
      <c r="P1747" s="19">
        <f t="shared" si="355"/>
        <v>0</v>
      </c>
      <c r="R1747" s="5"/>
    </row>
    <row r="1748" spans="1:18" s="2" customFormat="1" ht="12.75" hidden="1" customHeight="1" x14ac:dyDescent="0.2">
      <c r="A1748" s="42"/>
      <c r="B1748" s="32"/>
      <c r="C1748" s="27" t="s">
        <v>19</v>
      </c>
      <c r="D1748" s="135">
        <f t="shared" si="371"/>
        <v>0</v>
      </c>
      <c r="E1748" s="135"/>
      <c r="F1748" s="135"/>
      <c r="G1748" s="23" t="e">
        <f t="shared" si="353"/>
        <v>#DIV/0!</v>
      </c>
      <c r="H1748" s="135"/>
      <c r="I1748" s="135">
        <f t="shared" si="360"/>
        <v>0</v>
      </c>
      <c r="J1748" s="135">
        <f t="shared" si="360"/>
        <v>0</v>
      </c>
      <c r="K1748" s="23" t="e">
        <f t="shared" si="368"/>
        <v>#DIV/0!</v>
      </c>
      <c r="L1748" s="135"/>
      <c r="M1748" s="135"/>
      <c r="N1748" s="135"/>
      <c r="O1748" s="23"/>
      <c r="P1748" s="19">
        <f t="shared" si="355"/>
        <v>0</v>
      </c>
      <c r="R1748" s="5"/>
    </row>
    <row r="1749" spans="1:18" s="2" customFormat="1" ht="13.5" customHeight="1" x14ac:dyDescent="0.2">
      <c r="A1749" s="42"/>
      <c r="B1749" s="32"/>
      <c r="C1749" s="27" t="s">
        <v>18</v>
      </c>
      <c r="D1749" s="135">
        <f t="shared" si="371"/>
        <v>521000</v>
      </c>
      <c r="E1749" s="135">
        <v>580219</v>
      </c>
      <c r="F1749" s="135">
        <v>542360.11</v>
      </c>
      <c r="G1749" s="23">
        <f t="shared" si="353"/>
        <v>93.475068896399463</v>
      </c>
      <c r="H1749" s="135">
        <v>521000</v>
      </c>
      <c r="I1749" s="135">
        <f t="shared" si="360"/>
        <v>580219</v>
      </c>
      <c r="J1749" s="135">
        <f t="shared" si="360"/>
        <v>542360.11</v>
      </c>
      <c r="K1749" s="23">
        <f t="shared" si="368"/>
        <v>93.475068896399463</v>
      </c>
      <c r="L1749" s="135"/>
      <c r="M1749" s="135"/>
      <c r="N1749" s="135"/>
      <c r="O1749" s="23"/>
      <c r="P1749" s="19">
        <f t="shared" si="355"/>
        <v>59219</v>
      </c>
      <c r="R1749" s="5"/>
    </row>
    <row r="1750" spans="1:18" s="2" customFormat="1" ht="15" hidden="1" customHeight="1" x14ac:dyDescent="0.2">
      <c r="A1750" s="42"/>
      <c r="B1750" s="32"/>
      <c r="C1750" s="22" t="s">
        <v>16</v>
      </c>
      <c r="D1750" s="135"/>
      <c r="E1750" s="135"/>
      <c r="F1750" s="135"/>
      <c r="G1750" s="23" t="e">
        <f t="shared" si="353"/>
        <v>#DIV/0!</v>
      </c>
      <c r="H1750" s="135"/>
      <c r="I1750" s="135">
        <f t="shared" si="360"/>
        <v>0</v>
      </c>
      <c r="J1750" s="135">
        <f t="shared" si="360"/>
        <v>0</v>
      </c>
      <c r="K1750" s="23" t="e">
        <f t="shared" si="368"/>
        <v>#DIV/0!</v>
      </c>
      <c r="L1750" s="135"/>
      <c r="M1750" s="135"/>
      <c r="N1750" s="135"/>
      <c r="O1750" s="23"/>
      <c r="P1750" s="19">
        <f t="shared" si="355"/>
        <v>0</v>
      </c>
      <c r="R1750" s="5"/>
    </row>
    <row r="1751" spans="1:18" s="2" customFormat="1" ht="13.5" customHeight="1" x14ac:dyDescent="0.2">
      <c r="A1751" s="42"/>
      <c r="B1751" s="32"/>
      <c r="C1751" s="22" t="s">
        <v>17</v>
      </c>
      <c r="D1751" s="140">
        <f t="shared" si="371"/>
        <v>22909153</v>
      </c>
      <c r="E1751" s="140">
        <v>22017522</v>
      </c>
      <c r="F1751" s="140">
        <v>21934483.789999999</v>
      </c>
      <c r="G1751" s="50">
        <f t="shared" si="353"/>
        <v>99.622853970578518</v>
      </c>
      <c r="H1751" s="140">
        <v>22909153</v>
      </c>
      <c r="I1751" s="140">
        <f t="shared" si="360"/>
        <v>22017522</v>
      </c>
      <c r="J1751" s="140">
        <f t="shared" si="360"/>
        <v>21934483.789999999</v>
      </c>
      <c r="K1751" s="23">
        <f t="shared" si="368"/>
        <v>99.622853970578518</v>
      </c>
      <c r="L1751" s="135"/>
      <c r="M1751" s="135"/>
      <c r="N1751" s="135"/>
      <c r="O1751" s="23"/>
      <c r="P1751" s="34">
        <f t="shared" si="355"/>
        <v>-891631</v>
      </c>
      <c r="R1751" s="5"/>
    </row>
    <row r="1752" spans="1:18" s="2" customFormat="1" ht="38.25" hidden="1" customHeight="1" x14ac:dyDescent="0.2">
      <c r="A1752" s="42"/>
      <c r="B1752" s="32"/>
      <c r="C1752" s="24" t="s">
        <v>149</v>
      </c>
      <c r="D1752" s="140">
        <f t="shared" si="371"/>
        <v>0</v>
      </c>
      <c r="E1752" s="140"/>
      <c r="F1752" s="140"/>
      <c r="G1752" s="50" t="e">
        <f t="shared" si="353"/>
        <v>#DIV/0!</v>
      </c>
      <c r="H1752" s="140"/>
      <c r="I1752" s="140">
        <f t="shared" si="360"/>
        <v>0</v>
      </c>
      <c r="J1752" s="140">
        <f t="shared" si="360"/>
        <v>0</v>
      </c>
      <c r="K1752" s="23" t="e">
        <f t="shared" si="368"/>
        <v>#DIV/0!</v>
      </c>
      <c r="L1752" s="135"/>
      <c r="M1752" s="135"/>
      <c r="N1752" s="135"/>
      <c r="O1752" s="23"/>
      <c r="P1752" s="19">
        <f t="shared" si="355"/>
        <v>0</v>
      </c>
      <c r="R1752" s="5"/>
    </row>
    <row r="1753" spans="1:18" s="2" customFormat="1" ht="15" hidden="1" customHeight="1" x14ac:dyDescent="0.2">
      <c r="A1753" s="42"/>
      <c r="B1753" s="32"/>
      <c r="C1753" s="25" t="s">
        <v>111</v>
      </c>
      <c r="D1753" s="135">
        <f t="shared" si="371"/>
        <v>0</v>
      </c>
      <c r="E1753" s="135">
        <f>SUM(E1755)</f>
        <v>0</v>
      </c>
      <c r="F1753" s="135">
        <f>SUM(F1755)</f>
        <v>0</v>
      </c>
      <c r="G1753" s="23" t="e">
        <f t="shared" si="353"/>
        <v>#DIV/0!</v>
      </c>
      <c r="H1753" s="135">
        <f>SUM(H1755)</f>
        <v>0</v>
      </c>
      <c r="I1753" s="135">
        <f t="shared" si="360"/>
        <v>0</v>
      </c>
      <c r="J1753" s="135">
        <f t="shared" si="360"/>
        <v>0</v>
      </c>
      <c r="K1753" s="23" t="e">
        <f t="shared" si="368"/>
        <v>#DIV/0!</v>
      </c>
      <c r="L1753" s="135"/>
      <c r="M1753" s="135"/>
      <c r="N1753" s="135"/>
      <c r="O1753" s="23"/>
      <c r="P1753" s="19">
        <f t="shared" si="355"/>
        <v>0</v>
      </c>
      <c r="R1753" s="5"/>
    </row>
    <row r="1754" spans="1:18" s="2" customFormat="1" hidden="1" x14ac:dyDescent="0.2">
      <c r="A1754" s="42"/>
      <c r="B1754" s="32"/>
      <c r="C1754" s="26" t="s">
        <v>22</v>
      </c>
      <c r="D1754" s="135">
        <f t="shared" si="371"/>
        <v>0</v>
      </c>
      <c r="E1754" s="135"/>
      <c r="F1754" s="135"/>
      <c r="G1754" s="23" t="e">
        <f t="shared" si="353"/>
        <v>#DIV/0!</v>
      </c>
      <c r="H1754" s="135"/>
      <c r="I1754" s="135">
        <f t="shared" ref="I1754:J1817" si="372">E1754-M1754</f>
        <v>0</v>
      </c>
      <c r="J1754" s="135">
        <f t="shared" si="372"/>
        <v>0</v>
      </c>
      <c r="K1754" s="23" t="e">
        <f t="shared" si="368"/>
        <v>#DIV/0!</v>
      </c>
      <c r="L1754" s="135"/>
      <c r="M1754" s="135"/>
      <c r="N1754" s="135"/>
      <c r="O1754" s="23"/>
      <c r="P1754" s="19">
        <f t="shared" si="355"/>
        <v>0</v>
      </c>
      <c r="R1754" s="5"/>
    </row>
    <row r="1755" spans="1:18" s="2" customFormat="1" ht="15" hidden="1" customHeight="1" x14ac:dyDescent="0.2">
      <c r="A1755" s="42"/>
      <c r="B1755" s="32"/>
      <c r="C1755" s="22" t="s">
        <v>7</v>
      </c>
      <c r="D1755" s="135">
        <f t="shared" si="371"/>
        <v>0</v>
      </c>
      <c r="E1755" s="135"/>
      <c r="F1755" s="135"/>
      <c r="G1755" s="23" t="e">
        <f t="shared" si="353"/>
        <v>#DIV/0!</v>
      </c>
      <c r="H1755" s="135"/>
      <c r="I1755" s="135">
        <f t="shared" si="372"/>
        <v>0</v>
      </c>
      <c r="J1755" s="135">
        <f t="shared" si="372"/>
        <v>0</v>
      </c>
      <c r="K1755" s="23" t="e">
        <f t="shared" si="368"/>
        <v>#DIV/0!</v>
      </c>
      <c r="L1755" s="135"/>
      <c r="M1755" s="135"/>
      <c r="N1755" s="135"/>
      <c r="O1755" s="23"/>
      <c r="P1755" s="19">
        <f t="shared" si="355"/>
        <v>0</v>
      </c>
      <c r="R1755" s="5"/>
    </row>
    <row r="1756" spans="1:18" s="2" customFormat="1" hidden="1" x14ac:dyDescent="0.2">
      <c r="A1756" s="42"/>
      <c r="B1756" s="32"/>
      <c r="C1756" s="27" t="s">
        <v>15</v>
      </c>
      <c r="D1756" s="135">
        <f t="shared" si="371"/>
        <v>0</v>
      </c>
      <c r="E1756" s="135"/>
      <c r="F1756" s="135"/>
      <c r="G1756" s="23" t="e">
        <f t="shared" si="353"/>
        <v>#DIV/0!</v>
      </c>
      <c r="H1756" s="135"/>
      <c r="I1756" s="135">
        <f t="shared" si="372"/>
        <v>0</v>
      </c>
      <c r="J1756" s="135">
        <f t="shared" si="372"/>
        <v>0</v>
      </c>
      <c r="K1756" s="23" t="e">
        <f t="shared" si="368"/>
        <v>#DIV/0!</v>
      </c>
      <c r="L1756" s="135"/>
      <c r="M1756" s="135"/>
      <c r="N1756" s="135"/>
      <c r="O1756" s="23"/>
      <c r="P1756" s="19">
        <f t="shared" si="355"/>
        <v>0</v>
      </c>
      <c r="R1756" s="5"/>
    </row>
    <row r="1757" spans="1:18" s="2" customFormat="1" ht="39" hidden="1" customHeight="1" x14ac:dyDescent="0.2">
      <c r="A1757" s="42"/>
      <c r="B1757" s="32"/>
      <c r="C1757" s="28" t="s">
        <v>150</v>
      </c>
      <c r="D1757" s="140">
        <f t="shared" si="371"/>
        <v>0</v>
      </c>
      <c r="E1757" s="140"/>
      <c r="F1757" s="140"/>
      <c r="G1757" s="50" t="e">
        <f t="shared" si="353"/>
        <v>#DIV/0!</v>
      </c>
      <c r="H1757" s="140"/>
      <c r="I1757" s="140">
        <f t="shared" si="372"/>
        <v>0</v>
      </c>
      <c r="J1757" s="135">
        <f t="shared" si="372"/>
        <v>0</v>
      </c>
      <c r="K1757" s="50" t="e">
        <f t="shared" si="368"/>
        <v>#DIV/0!</v>
      </c>
      <c r="L1757" s="140"/>
      <c r="M1757" s="140"/>
      <c r="N1757" s="140"/>
      <c r="O1757" s="50"/>
      <c r="P1757" s="34">
        <f t="shared" si="355"/>
        <v>0</v>
      </c>
      <c r="R1757" s="5"/>
    </row>
    <row r="1758" spans="1:18" s="17" customFormat="1" ht="18.75" customHeight="1" x14ac:dyDescent="0.3">
      <c r="A1758" s="42"/>
      <c r="B1758" s="85">
        <v>85215</v>
      </c>
      <c r="C1758" s="87" t="s">
        <v>61</v>
      </c>
      <c r="D1758" s="135">
        <f t="shared" si="371"/>
        <v>15256900</v>
      </c>
      <c r="E1758" s="139">
        <f>SUM(E1759,E1768)</f>
        <v>23016290.27</v>
      </c>
      <c r="F1758" s="135">
        <f>SUM(F1759,F1768)</f>
        <v>23010782.560000002</v>
      </c>
      <c r="G1758" s="23">
        <f t="shared" si="353"/>
        <v>99.97607038347455</v>
      </c>
      <c r="H1758" s="139">
        <f>SUM(H1759,H1768)</f>
        <v>15256900</v>
      </c>
      <c r="I1758" s="135">
        <f t="shared" si="372"/>
        <v>23016290.27</v>
      </c>
      <c r="J1758" s="135">
        <f t="shared" si="372"/>
        <v>23010782.560000002</v>
      </c>
      <c r="K1758" s="54">
        <f t="shared" si="368"/>
        <v>99.97607038347455</v>
      </c>
      <c r="L1758" s="139"/>
      <c r="M1758" s="139"/>
      <c r="N1758" s="139"/>
      <c r="O1758" s="54"/>
      <c r="P1758" s="18">
        <f t="shared" si="355"/>
        <v>7759390.2699999996</v>
      </c>
      <c r="R1758" s="5"/>
    </row>
    <row r="1759" spans="1:18" s="2" customFormat="1" ht="12.75" customHeight="1" x14ac:dyDescent="0.2">
      <c r="A1759" s="42"/>
      <c r="B1759" s="32"/>
      <c r="C1759" s="41" t="s">
        <v>110</v>
      </c>
      <c r="D1759" s="135">
        <f t="shared" si="371"/>
        <v>15256900</v>
      </c>
      <c r="E1759" s="135">
        <f>SUM(E1761,E1765,E1766,E1767)</f>
        <v>23016290.27</v>
      </c>
      <c r="F1759" s="135">
        <f>SUM(F1761,F1765,F1766,F1767)</f>
        <v>23010782.560000002</v>
      </c>
      <c r="G1759" s="23">
        <f t="shared" si="353"/>
        <v>99.97607038347455</v>
      </c>
      <c r="H1759" s="135">
        <f>SUM(H1761,H1765,H1766,H1767)</f>
        <v>15256900</v>
      </c>
      <c r="I1759" s="135">
        <f t="shared" si="372"/>
        <v>23016290.27</v>
      </c>
      <c r="J1759" s="135">
        <f t="shared" si="372"/>
        <v>23010782.560000002</v>
      </c>
      <c r="K1759" s="23">
        <f t="shared" si="368"/>
        <v>99.97607038347455</v>
      </c>
      <c r="L1759" s="135"/>
      <c r="M1759" s="135"/>
      <c r="N1759" s="135"/>
      <c r="O1759" s="23"/>
      <c r="P1759" s="19">
        <f t="shared" si="355"/>
        <v>7759390.2699999996</v>
      </c>
      <c r="R1759" s="5"/>
    </row>
    <row r="1760" spans="1:18" s="2" customFormat="1" ht="10.5" customHeight="1" x14ac:dyDescent="0.2">
      <c r="A1760" s="42"/>
      <c r="B1760" s="32"/>
      <c r="C1760" s="27" t="s">
        <v>22</v>
      </c>
      <c r="D1760" s="135"/>
      <c r="E1760" s="135"/>
      <c r="F1760" s="135"/>
      <c r="G1760" s="23"/>
      <c r="H1760" s="135"/>
      <c r="I1760" s="135"/>
      <c r="J1760" s="135"/>
      <c r="K1760" s="23"/>
      <c r="L1760" s="135"/>
      <c r="M1760" s="135"/>
      <c r="N1760" s="135"/>
      <c r="O1760" s="23"/>
      <c r="P1760" s="19">
        <f t="shared" si="355"/>
        <v>0</v>
      </c>
      <c r="R1760" s="5"/>
    </row>
    <row r="1761" spans="1:18" s="2" customFormat="1" ht="11.25" customHeight="1" x14ac:dyDescent="0.2">
      <c r="A1761" s="42"/>
      <c r="B1761" s="32"/>
      <c r="C1761" s="22" t="s">
        <v>14</v>
      </c>
      <c r="D1761" s="135">
        <f t="shared" si="371"/>
        <v>16900</v>
      </c>
      <c r="E1761" s="135">
        <f>SUM(E1763:E1764)</f>
        <v>16900</v>
      </c>
      <c r="F1761" s="135">
        <f>SUM(F1763:F1764)</f>
        <v>16792.349999999999</v>
      </c>
      <c r="G1761" s="23">
        <f t="shared" ref="G1761:G1824" si="373">F1761/E1761*100</f>
        <v>99.363017751479276</v>
      </c>
      <c r="H1761" s="135">
        <f>SUM(H1764)</f>
        <v>16900</v>
      </c>
      <c r="I1761" s="135">
        <f t="shared" si="372"/>
        <v>16900</v>
      </c>
      <c r="J1761" s="135">
        <f t="shared" si="372"/>
        <v>16792.349999999999</v>
      </c>
      <c r="K1761" s="23">
        <f t="shared" si="368"/>
        <v>99.363017751479276</v>
      </c>
      <c r="L1761" s="135"/>
      <c r="M1761" s="135"/>
      <c r="N1761" s="135"/>
      <c r="O1761" s="23"/>
      <c r="P1761" s="19">
        <f t="shared" si="355"/>
        <v>0</v>
      </c>
      <c r="R1761" s="5"/>
    </row>
    <row r="1762" spans="1:18" s="2" customFormat="1" x14ac:dyDescent="0.2">
      <c r="A1762" s="42"/>
      <c r="B1762" s="32"/>
      <c r="C1762" s="27" t="s">
        <v>15</v>
      </c>
      <c r="D1762" s="135"/>
      <c r="E1762" s="135"/>
      <c r="F1762" s="135"/>
      <c r="G1762" s="23"/>
      <c r="H1762" s="135"/>
      <c r="I1762" s="135"/>
      <c r="J1762" s="135"/>
      <c r="K1762" s="23"/>
      <c r="L1762" s="135"/>
      <c r="M1762" s="135"/>
      <c r="N1762" s="135"/>
      <c r="O1762" s="23"/>
      <c r="P1762" s="19">
        <f t="shared" si="355"/>
        <v>0</v>
      </c>
      <c r="R1762" s="5"/>
    </row>
    <row r="1763" spans="1:18" s="2" customFormat="1" ht="6.75" hidden="1" customHeight="1" x14ac:dyDescent="0.2">
      <c r="A1763" s="42"/>
      <c r="B1763" s="32"/>
      <c r="C1763" s="27" t="s">
        <v>19</v>
      </c>
      <c r="D1763" s="135">
        <f t="shared" si="371"/>
        <v>0</v>
      </c>
      <c r="E1763" s="135"/>
      <c r="F1763" s="135"/>
      <c r="G1763" s="23" t="e">
        <f t="shared" si="373"/>
        <v>#DIV/0!</v>
      </c>
      <c r="H1763" s="135"/>
      <c r="I1763" s="135">
        <f t="shared" si="372"/>
        <v>0</v>
      </c>
      <c r="J1763" s="135">
        <f t="shared" si="372"/>
        <v>0</v>
      </c>
      <c r="K1763" s="23" t="e">
        <f t="shared" si="368"/>
        <v>#DIV/0!</v>
      </c>
      <c r="L1763" s="135"/>
      <c r="M1763" s="135"/>
      <c r="N1763" s="135"/>
      <c r="O1763" s="23"/>
      <c r="P1763" s="19">
        <f t="shared" si="355"/>
        <v>0</v>
      </c>
      <c r="R1763" s="5"/>
    </row>
    <row r="1764" spans="1:18" s="2" customFormat="1" ht="12" customHeight="1" x14ac:dyDescent="0.2">
      <c r="A1764" s="42"/>
      <c r="B1764" s="32"/>
      <c r="C1764" s="27" t="s">
        <v>18</v>
      </c>
      <c r="D1764" s="135">
        <f t="shared" si="371"/>
        <v>16900</v>
      </c>
      <c r="E1764" s="135">
        <v>16900</v>
      </c>
      <c r="F1764" s="135">
        <v>16792.349999999999</v>
      </c>
      <c r="G1764" s="23">
        <f t="shared" si="373"/>
        <v>99.363017751479276</v>
      </c>
      <c r="H1764" s="135">
        <v>16900</v>
      </c>
      <c r="I1764" s="135">
        <f t="shared" si="372"/>
        <v>16900</v>
      </c>
      <c r="J1764" s="135">
        <f t="shared" si="372"/>
        <v>16792.349999999999</v>
      </c>
      <c r="K1764" s="23">
        <f t="shared" si="368"/>
        <v>99.363017751479276</v>
      </c>
      <c r="L1764" s="135"/>
      <c r="M1764" s="135"/>
      <c r="N1764" s="135"/>
      <c r="O1764" s="23"/>
      <c r="P1764" s="19">
        <f t="shared" si="355"/>
        <v>0</v>
      </c>
      <c r="R1764" s="5"/>
    </row>
    <row r="1765" spans="1:18" s="2" customFormat="1" ht="15" hidden="1" customHeight="1" x14ac:dyDescent="0.2">
      <c r="A1765" s="42"/>
      <c r="B1765" s="32"/>
      <c r="C1765" s="22" t="s">
        <v>16</v>
      </c>
      <c r="D1765" s="135">
        <f t="shared" si="371"/>
        <v>0</v>
      </c>
      <c r="E1765" s="135"/>
      <c r="F1765" s="135"/>
      <c r="G1765" s="23" t="e">
        <f t="shared" si="373"/>
        <v>#DIV/0!</v>
      </c>
      <c r="H1765" s="135"/>
      <c r="I1765" s="135">
        <f t="shared" si="372"/>
        <v>0</v>
      </c>
      <c r="J1765" s="135">
        <f t="shared" si="372"/>
        <v>0</v>
      </c>
      <c r="K1765" s="23" t="e">
        <f t="shared" si="368"/>
        <v>#DIV/0!</v>
      </c>
      <c r="L1765" s="135"/>
      <c r="M1765" s="135"/>
      <c r="N1765" s="135"/>
      <c r="O1765" s="23"/>
      <c r="P1765" s="19">
        <f t="shared" si="355"/>
        <v>0</v>
      </c>
      <c r="R1765" s="5"/>
    </row>
    <row r="1766" spans="1:18" s="2" customFormat="1" ht="15.75" customHeight="1" x14ac:dyDescent="0.2">
      <c r="A1766" s="42"/>
      <c r="B1766" s="48"/>
      <c r="C1766" s="132" t="s">
        <v>17</v>
      </c>
      <c r="D1766" s="140">
        <f t="shared" si="371"/>
        <v>15240000</v>
      </c>
      <c r="E1766" s="140">
        <v>22999390.27</v>
      </c>
      <c r="F1766" s="140">
        <v>22993990.210000001</v>
      </c>
      <c r="G1766" s="50">
        <f t="shared" si="373"/>
        <v>99.976520855828767</v>
      </c>
      <c r="H1766" s="140">
        <v>15240000</v>
      </c>
      <c r="I1766" s="140">
        <f t="shared" si="372"/>
        <v>22999390.27</v>
      </c>
      <c r="J1766" s="140">
        <f t="shared" si="372"/>
        <v>22993990.210000001</v>
      </c>
      <c r="K1766" s="50">
        <f t="shared" si="368"/>
        <v>99.976520855828767</v>
      </c>
      <c r="L1766" s="140"/>
      <c r="M1766" s="135"/>
      <c r="N1766" s="135"/>
      <c r="O1766" s="23"/>
      <c r="P1766" s="34">
        <f t="shared" ref="P1766:P1829" si="374">E1766-D1766</f>
        <v>7759390.2699999996</v>
      </c>
      <c r="R1766" s="5"/>
    </row>
    <row r="1767" spans="1:18" s="2" customFormat="1" ht="39" hidden="1" customHeight="1" x14ac:dyDescent="0.2">
      <c r="A1767" s="42"/>
      <c r="B1767" s="48"/>
      <c r="C1767" s="110" t="s">
        <v>149</v>
      </c>
      <c r="D1767" s="140">
        <f t="shared" si="371"/>
        <v>0</v>
      </c>
      <c r="E1767" s="140"/>
      <c r="F1767" s="140"/>
      <c r="G1767" s="50" t="e">
        <f t="shared" si="373"/>
        <v>#DIV/0!</v>
      </c>
      <c r="H1767" s="140"/>
      <c r="I1767" s="140">
        <f t="shared" si="372"/>
        <v>0</v>
      </c>
      <c r="J1767" s="140">
        <f t="shared" si="372"/>
        <v>0</v>
      </c>
      <c r="K1767" s="50" t="e">
        <f t="shared" si="368"/>
        <v>#DIV/0!</v>
      </c>
      <c r="L1767" s="140"/>
      <c r="M1767" s="140"/>
      <c r="N1767" s="140"/>
      <c r="O1767" s="50" t="e">
        <f t="shared" ref="O1767:O1772" si="375">N1767/M1767*100</f>
        <v>#DIV/0!</v>
      </c>
      <c r="P1767" s="19">
        <f t="shared" si="374"/>
        <v>0</v>
      </c>
      <c r="R1767" s="5"/>
    </row>
    <row r="1768" spans="1:18" s="2" customFormat="1" ht="15" hidden="1" customHeight="1" x14ac:dyDescent="0.2">
      <c r="A1768" s="42"/>
      <c r="B1768" s="32"/>
      <c r="C1768" s="25" t="s">
        <v>111</v>
      </c>
      <c r="D1768" s="135">
        <f t="shared" si="371"/>
        <v>0</v>
      </c>
      <c r="E1768" s="135">
        <f>SUM(E1770)</f>
        <v>0</v>
      </c>
      <c r="F1768" s="135">
        <f>SUM(F1770)</f>
        <v>0</v>
      </c>
      <c r="G1768" s="23" t="e">
        <f t="shared" si="373"/>
        <v>#DIV/0!</v>
      </c>
      <c r="H1768" s="135"/>
      <c r="I1768" s="135">
        <f t="shared" si="372"/>
        <v>0</v>
      </c>
      <c r="J1768" s="135">
        <f t="shared" si="372"/>
        <v>0</v>
      </c>
      <c r="K1768" s="23" t="e">
        <f t="shared" si="368"/>
        <v>#DIV/0!</v>
      </c>
      <c r="L1768" s="135"/>
      <c r="M1768" s="135"/>
      <c r="N1768" s="135"/>
      <c r="O1768" s="23"/>
      <c r="P1768" s="19">
        <f t="shared" si="374"/>
        <v>0</v>
      </c>
      <c r="R1768" s="5"/>
    </row>
    <row r="1769" spans="1:18" s="2" customFormat="1" hidden="1" x14ac:dyDescent="0.2">
      <c r="A1769" s="42"/>
      <c r="B1769" s="32"/>
      <c r="C1769" s="26" t="s">
        <v>22</v>
      </c>
      <c r="D1769" s="135">
        <f t="shared" si="371"/>
        <v>0</v>
      </c>
      <c r="E1769" s="135"/>
      <c r="F1769" s="135"/>
      <c r="G1769" s="23"/>
      <c r="H1769" s="135"/>
      <c r="I1769" s="135">
        <f t="shared" si="372"/>
        <v>0</v>
      </c>
      <c r="J1769" s="135">
        <f t="shared" si="372"/>
        <v>0</v>
      </c>
      <c r="K1769" s="23"/>
      <c r="L1769" s="135"/>
      <c r="M1769" s="135"/>
      <c r="N1769" s="135"/>
      <c r="O1769" s="23"/>
      <c r="P1769" s="19">
        <f t="shared" si="374"/>
        <v>0</v>
      </c>
      <c r="R1769" s="5"/>
    </row>
    <row r="1770" spans="1:18" s="2" customFormat="1" ht="15" hidden="1" customHeight="1" x14ac:dyDescent="0.2">
      <c r="A1770" s="42"/>
      <c r="B1770" s="48"/>
      <c r="C1770" s="49" t="s">
        <v>7</v>
      </c>
      <c r="D1770" s="140">
        <f t="shared" si="371"/>
        <v>0</v>
      </c>
      <c r="E1770" s="140"/>
      <c r="F1770" s="140"/>
      <c r="G1770" s="50" t="e">
        <f t="shared" si="373"/>
        <v>#DIV/0!</v>
      </c>
      <c r="H1770" s="140"/>
      <c r="I1770" s="140">
        <f t="shared" si="372"/>
        <v>0</v>
      </c>
      <c r="J1770" s="140">
        <f t="shared" si="372"/>
        <v>0</v>
      </c>
      <c r="K1770" s="50" t="e">
        <f t="shared" si="368"/>
        <v>#DIV/0!</v>
      </c>
      <c r="L1770" s="140"/>
      <c r="M1770" s="140"/>
      <c r="N1770" s="140"/>
      <c r="O1770" s="50"/>
      <c r="P1770" s="19">
        <f t="shared" si="374"/>
        <v>0</v>
      </c>
      <c r="R1770" s="5"/>
    </row>
    <row r="1771" spans="1:18" s="2" customFormat="1" hidden="1" x14ac:dyDescent="0.2">
      <c r="A1771" s="42"/>
      <c r="B1771" s="32"/>
      <c r="C1771" s="27" t="s">
        <v>15</v>
      </c>
      <c r="D1771" s="135">
        <f t="shared" si="371"/>
        <v>0</v>
      </c>
      <c r="E1771" s="135"/>
      <c r="F1771" s="135"/>
      <c r="G1771" s="23" t="e">
        <f t="shared" si="373"/>
        <v>#DIV/0!</v>
      </c>
      <c r="H1771" s="135"/>
      <c r="I1771" s="135">
        <f t="shared" si="372"/>
        <v>0</v>
      </c>
      <c r="J1771" s="135">
        <f t="shared" si="372"/>
        <v>0</v>
      </c>
      <c r="K1771" s="23" t="e">
        <f t="shared" si="368"/>
        <v>#DIV/0!</v>
      </c>
      <c r="L1771" s="135"/>
      <c r="M1771" s="135"/>
      <c r="N1771" s="135"/>
      <c r="O1771" s="23" t="e">
        <f t="shared" si="375"/>
        <v>#DIV/0!</v>
      </c>
      <c r="P1771" s="19">
        <f t="shared" si="374"/>
        <v>0</v>
      </c>
      <c r="R1771" s="5"/>
    </row>
    <row r="1772" spans="1:18" s="2" customFormat="1" ht="39" hidden="1" customHeight="1" x14ac:dyDescent="0.2">
      <c r="A1772" s="42"/>
      <c r="B1772" s="32"/>
      <c r="C1772" s="28" t="s">
        <v>150</v>
      </c>
      <c r="D1772" s="140">
        <f t="shared" si="371"/>
        <v>0</v>
      </c>
      <c r="E1772" s="140"/>
      <c r="F1772" s="140"/>
      <c r="G1772" s="50" t="e">
        <f t="shared" si="373"/>
        <v>#DIV/0!</v>
      </c>
      <c r="H1772" s="140"/>
      <c r="I1772" s="140">
        <f t="shared" si="372"/>
        <v>0</v>
      </c>
      <c r="J1772" s="135">
        <f t="shared" si="372"/>
        <v>0</v>
      </c>
      <c r="K1772" s="50" t="e">
        <f t="shared" si="368"/>
        <v>#DIV/0!</v>
      </c>
      <c r="L1772" s="140"/>
      <c r="M1772" s="140"/>
      <c r="N1772" s="140"/>
      <c r="O1772" s="50" t="e">
        <f t="shared" si="375"/>
        <v>#DIV/0!</v>
      </c>
      <c r="P1772" s="34">
        <f t="shared" si="374"/>
        <v>0</v>
      </c>
      <c r="R1772" s="5"/>
    </row>
    <row r="1773" spans="1:18" s="17" customFormat="1" ht="18.75" customHeight="1" x14ac:dyDescent="0.3">
      <c r="A1773" s="42"/>
      <c r="B1773" s="85">
        <v>85216</v>
      </c>
      <c r="C1773" s="87" t="s">
        <v>5</v>
      </c>
      <c r="D1773" s="135">
        <f t="shared" si="371"/>
        <v>17592956</v>
      </c>
      <c r="E1773" s="139">
        <f>SUM(E1774,E1783)</f>
        <v>16937111.810000002</v>
      </c>
      <c r="F1773" s="135">
        <f>SUM(F1774,F1783)</f>
        <v>16764650.75</v>
      </c>
      <c r="G1773" s="23">
        <f t="shared" si="373"/>
        <v>98.98175638246552</v>
      </c>
      <c r="H1773" s="139">
        <f>SUM(H1774,H1783)</f>
        <v>17592956</v>
      </c>
      <c r="I1773" s="135">
        <f t="shared" si="372"/>
        <v>16937111.810000002</v>
      </c>
      <c r="J1773" s="135">
        <f t="shared" si="372"/>
        <v>16764650.75</v>
      </c>
      <c r="K1773" s="54">
        <f t="shared" si="368"/>
        <v>98.98175638246552</v>
      </c>
      <c r="L1773" s="139"/>
      <c r="M1773" s="139"/>
      <c r="N1773" s="139"/>
      <c r="O1773" s="54"/>
      <c r="P1773" s="18">
        <f t="shared" si="374"/>
        <v>-655844.18999999762</v>
      </c>
      <c r="R1773" s="5"/>
    </row>
    <row r="1774" spans="1:18" s="2" customFormat="1" ht="16.5" customHeight="1" x14ac:dyDescent="0.2">
      <c r="A1774" s="42"/>
      <c r="B1774" s="32"/>
      <c r="C1774" s="41" t="s">
        <v>110</v>
      </c>
      <c r="D1774" s="135">
        <f t="shared" si="371"/>
        <v>17592956</v>
      </c>
      <c r="E1774" s="135">
        <f>SUM(E1776,E1780,E1781,E1782)</f>
        <v>16937111.810000002</v>
      </c>
      <c r="F1774" s="135">
        <f>SUM(F1776,F1780,F1781,F1782)</f>
        <v>16764650.75</v>
      </c>
      <c r="G1774" s="23">
        <f t="shared" si="373"/>
        <v>98.98175638246552</v>
      </c>
      <c r="H1774" s="135">
        <f>SUM(H1776,H1780,H1781,H1782)</f>
        <v>17592956</v>
      </c>
      <c r="I1774" s="135">
        <f t="shared" si="372"/>
        <v>16937111.810000002</v>
      </c>
      <c r="J1774" s="135">
        <f t="shared" si="372"/>
        <v>16764650.75</v>
      </c>
      <c r="K1774" s="23">
        <f t="shared" si="368"/>
        <v>98.98175638246552</v>
      </c>
      <c r="L1774" s="135"/>
      <c r="M1774" s="135"/>
      <c r="N1774" s="135"/>
      <c r="O1774" s="23"/>
      <c r="P1774" s="19">
        <f t="shared" si="374"/>
        <v>-655844.18999999762</v>
      </c>
      <c r="R1774" s="5"/>
    </row>
    <row r="1775" spans="1:18" s="2" customFormat="1" ht="15" customHeight="1" x14ac:dyDescent="0.2">
      <c r="A1775" s="42"/>
      <c r="B1775" s="32"/>
      <c r="C1775" s="27" t="s">
        <v>22</v>
      </c>
      <c r="D1775" s="135"/>
      <c r="E1775" s="135"/>
      <c r="F1775" s="135"/>
      <c r="G1775" s="23"/>
      <c r="H1775" s="135"/>
      <c r="I1775" s="135"/>
      <c r="J1775" s="135"/>
      <c r="K1775" s="23"/>
      <c r="L1775" s="135"/>
      <c r="M1775" s="135"/>
      <c r="N1775" s="135"/>
      <c r="O1775" s="23"/>
      <c r="P1775" s="19">
        <f t="shared" si="374"/>
        <v>0</v>
      </c>
      <c r="R1775" s="5"/>
    </row>
    <row r="1776" spans="1:18" s="164" customFormat="1" ht="16.5" customHeight="1" x14ac:dyDescent="0.2">
      <c r="A1776" s="35"/>
      <c r="B1776" s="238"/>
      <c r="C1776" s="239" t="s">
        <v>14</v>
      </c>
      <c r="D1776" s="240"/>
      <c r="E1776" s="240">
        <f>SUM(E1778:E1779)</f>
        <v>300000</v>
      </c>
      <c r="F1776" s="240">
        <f>SUM(F1778:F1779)</f>
        <v>284698.8</v>
      </c>
      <c r="G1776" s="241">
        <f t="shared" si="373"/>
        <v>94.899599999999992</v>
      </c>
      <c r="H1776" s="240"/>
      <c r="I1776" s="240">
        <f t="shared" si="372"/>
        <v>300000</v>
      </c>
      <c r="J1776" s="240">
        <f t="shared" si="372"/>
        <v>284698.8</v>
      </c>
      <c r="K1776" s="241">
        <f t="shared" si="368"/>
        <v>94.899599999999992</v>
      </c>
      <c r="L1776" s="240"/>
      <c r="M1776" s="240"/>
      <c r="N1776" s="240"/>
      <c r="O1776" s="241"/>
      <c r="P1776" s="163">
        <f t="shared" si="374"/>
        <v>300000</v>
      </c>
      <c r="R1776" s="165"/>
    </row>
    <row r="1777" spans="1:18" s="164" customFormat="1" ht="12" customHeight="1" x14ac:dyDescent="0.2">
      <c r="A1777" s="20"/>
      <c r="B1777" s="116"/>
      <c r="C1777" s="223" t="s">
        <v>15</v>
      </c>
      <c r="D1777" s="221"/>
      <c r="E1777" s="221"/>
      <c r="F1777" s="221"/>
      <c r="G1777" s="222"/>
      <c r="H1777" s="221"/>
      <c r="I1777" s="221"/>
      <c r="J1777" s="221"/>
      <c r="K1777" s="222"/>
      <c r="L1777" s="221"/>
      <c r="M1777" s="221"/>
      <c r="N1777" s="221"/>
      <c r="O1777" s="222"/>
      <c r="P1777" s="163">
        <f t="shared" si="374"/>
        <v>0</v>
      </c>
      <c r="R1777" s="165"/>
    </row>
    <row r="1778" spans="1:18" s="2" customFormat="1" ht="15" hidden="1" customHeight="1" x14ac:dyDescent="0.2">
      <c r="A1778" s="42"/>
      <c r="B1778" s="32"/>
      <c r="C1778" s="27" t="s">
        <v>19</v>
      </c>
      <c r="D1778" s="135"/>
      <c r="E1778" s="135"/>
      <c r="F1778" s="135"/>
      <c r="G1778" s="23" t="e">
        <f t="shared" si="373"/>
        <v>#DIV/0!</v>
      </c>
      <c r="H1778" s="135"/>
      <c r="I1778" s="135">
        <f t="shared" si="372"/>
        <v>0</v>
      </c>
      <c r="J1778" s="135">
        <f t="shared" si="372"/>
        <v>0</v>
      </c>
      <c r="K1778" s="23" t="e">
        <f t="shared" si="368"/>
        <v>#DIV/0!</v>
      </c>
      <c r="L1778" s="135"/>
      <c r="M1778" s="135"/>
      <c r="N1778" s="135"/>
      <c r="O1778" s="23"/>
      <c r="P1778" s="19">
        <f t="shared" si="374"/>
        <v>0</v>
      </c>
      <c r="R1778" s="5"/>
    </row>
    <row r="1779" spans="1:18" s="2" customFormat="1" ht="14.25" customHeight="1" x14ac:dyDescent="0.2">
      <c r="A1779" s="42"/>
      <c r="B1779" s="32"/>
      <c r="C1779" s="27" t="s">
        <v>18</v>
      </c>
      <c r="D1779" s="135"/>
      <c r="E1779" s="135">
        <v>300000</v>
      </c>
      <c r="F1779" s="135">
        <v>284698.8</v>
      </c>
      <c r="G1779" s="23">
        <f t="shared" si="373"/>
        <v>94.899599999999992</v>
      </c>
      <c r="H1779" s="135"/>
      <c r="I1779" s="135">
        <f t="shared" si="372"/>
        <v>300000</v>
      </c>
      <c r="J1779" s="135">
        <f t="shared" si="372"/>
        <v>284698.8</v>
      </c>
      <c r="K1779" s="23">
        <f t="shared" ref="K1779:K1842" si="376">J1779/I1779*100</f>
        <v>94.899599999999992</v>
      </c>
      <c r="L1779" s="135"/>
      <c r="M1779" s="135"/>
      <c r="N1779" s="135"/>
      <c r="O1779" s="23"/>
      <c r="P1779" s="19">
        <f t="shared" si="374"/>
        <v>300000</v>
      </c>
      <c r="R1779" s="5"/>
    </row>
    <row r="1780" spans="1:18" s="2" customFormat="1" ht="15" hidden="1" customHeight="1" x14ac:dyDescent="0.2">
      <c r="A1780" s="42"/>
      <c r="B1780" s="32"/>
      <c r="C1780" s="22" t="s">
        <v>16</v>
      </c>
      <c r="D1780" s="135">
        <f t="shared" si="371"/>
        <v>0</v>
      </c>
      <c r="E1780" s="135"/>
      <c r="F1780" s="135"/>
      <c r="G1780" s="23" t="e">
        <f t="shared" si="373"/>
        <v>#DIV/0!</v>
      </c>
      <c r="H1780" s="135"/>
      <c r="I1780" s="135">
        <f t="shared" si="372"/>
        <v>0</v>
      </c>
      <c r="J1780" s="135">
        <f t="shared" si="372"/>
        <v>0</v>
      </c>
      <c r="K1780" s="23" t="e">
        <f t="shared" si="376"/>
        <v>#DIV/0!</v>
      </c>
      <c r="L1780" s="135"/>
      <c r="M1780" s="135"/>
      <c r="N1780" s="135"/>
      <c r="O1780" s="23"/>
      <c r="P1780" s="19">
        <f t="shared" si="374"/>
        <v>0</v>
      </c>
      <c r="R1780" s="5"/>
    </row>
    <row r="1781" spans="1:18" s="2" customFormat="1" ht="12.75" customHeight="1" x14ac:dyDescent="0.2">
      <c r="A1781" s="42"/>
      <c r="B1781" s="48"/>
      <c r="C1781" s="49" t="s">
        <v>17</v>
      </c>
      <c r="D1781" s="140">
        <f t="shared" si="371"/>
        <v>17592956</v>
      </c>
      <c r="E1781" s="140">
        <v>16637111.810000001</v>
      </c>
      <c r="F1781" s="140">
        <v>16479951.949999999</v>
      </c>
      <c r="G1781" s="50">
        <f t="shared" si="373"/>
        <v>99.055365728169605</v>
      </c>
      <c r="H1781" s="140">
        <v>17592956</v>
      </c>
      <c r="I1781" s="140">
        <f t="shared" si="372"/>
        <v>16637111.810000001</v>
      </c>
      <c r="J1781" s="140">
        <f t="shared" si="372"/>
        <v>16479951.949999999</v>
      </c>
      <c r="K1781" s="50">
        <f t="shared" si="376"/>
        <v>99.055365728169605</v>
      </c>
      <c r="L1781" s="140"/>
      <c r="M1781" s="140"/>
      <c r="N1781" s="140"/>
      <c r="O1781" s="50"/>
      <c r="P1781" s="34">
        <f t="shared" si="374"/>
        <v>-955844.18999999948</v>
      </c>
      <c r="R1781" s="5"/>
    </row>
    <row r="1782" spans="1:18" s="2" customFormat="1" ht="38.25" hidden="1" customHeight="1" x14ac:dyDescent="0.2">
      <c r="A1782" s="42"/>
      <c r="B1782" s="48"/>
      <c r="C1782" s="110" t="s">
        <v>149</v>
      </c>
      <c r="D1782" s="140">
        <f t="shared" si="371"/>
        <v>0</v>
      </c>
      <c r="E1782" s="140"/>
      <c r="F1782" s="140"/>
      <c r="G1782" s="50" t="e">
        <f t="shared" si="373"/>
        <v>#DIV/0!</v>
      </c>
      <c r="H1782" s="140"/>
      <c r="I1782" s="140">
        <f t="shared" si="372"/>
        <v>0</v>
      </c>
      <c r="J1782" s="140">
        <f t="shared" si="372"/>
        <v>0</v>
      </c>
      <c r="K1782" s="50" t="e">
        <f t="shared" si="376"/>
        <v>#DIV/0!</v>
      </c>
      <c r="L1782" s="140"/>
      <c r="M1782" s="140"/>
      <c r="N1782" s="140"/>
      <c r="O1782" s="50"/>
      <c r="P1782" s="19">
        <f t="shared" si="374"/>
        <v>0</v>
      </c>
      <c r="R1782" s="5"/>
    </row>
    <row r="1783" spans="1:18" s="2" customFormat="1" ht="15" hidden="1" customHeight="1" x14ac:dyDescent="0.2">
      <c r="A1783" s="42"/>
      <c r="B1783" s="32"/>
      <c r="C1783" s="25" t="s">
        <v>111</v>
      </c>
      <c r="D1783" s="135">
        <f t="shared" si="371"/>
        <v>0</v>
      </c>
      <c r="E1783" s="135">
        <f>SUM(E1785)</f>
        <v>0</v>
      </c>
      <c r="F1783" s="135">
        <f>SUM(F1785)</f>
        <v>0</v>
      </c>
      <c r="G1783" s="23" t="e">
        <f t="shared" si="373"/>
        <v>#DIV/0!</v>
      </c>
      <c r="H1783" s="135">
        <f>SUM(H1785)</f>
        <v>0</v>
      </c>
      <c r="I1783" s="135">
        <f t="shared" si="372"/>
        <v>0</v>
      </c>
      <c r="J1783" s="135">
        <f t="shared" si="372"/>
        <v>0</v>
      </c>
      <c r="K1783" s="23" t="e">
        <f t="shared" si="376"/>
        <v>#DIV/0!</v>
      </c>
      <c r="L1783" s="135">
        <f>SUM(L1785)</f>
        <v>0</v>
      </c>
      <c r="M1783" s="135">
        <f>SUM(M1785)</f>
        <v>0</v>
      </c>
      <c r="N1783" s="135">
        <f>SUM(N1785)</f>
        <v>0</v>
      </c>
      <c r="O1783" s="23" t="e">
        <f t="shared" ref="O1783:O1842" si="377">N1783/M1783*100</f>
        <v>#DIV/0!</v>
      </c>
      <c r="P1783" s="19">
        <f t="shared" si="374"/>
        <v>0</v>
      </c>
      <c r="R1783" s="5"/>
    </row>
    <row r="1784" spans="1:18" s="2" customFormat="1" hidden="1" x14ac:dyDescent="0.2">
      <c r="A1784" s="42"/>
      <c r="B1784" s="32"/>
      <c r="C1784" s="26" t="s">
        <v>22</v>
      </c>
      <c r="D1784" s="135">
        <f t="shared" si="371"/>
        <v>0</v>
      </c>
      <c r="E1784" s="135"/>
      <c r="F1784" s="135"/>
      <c r="G1784" s="23" t="e">
        <f t="shared" si="373"/>
        <v>#DIV/0!</v>
      </c>
      <c r="H1784" s="135"/>
      <c r="I1784" s="135">
        <f t="shared" si="372"/>
        <v>0</v>
      </c>
      <c r="J1784" s="135">
        <f t="shared" si="372"/>
        <v>0</v>
      </c>
      <c r="K1784" s="23" t="e">
        <f t="shared" si="376"/>
        <v>#DIV/0!</v>
      </c>
      <c r="L1784" s="135"/>
      <c r="M1784" s="135"/>
      <c r="N1784" s="135"/>
      <c r="O1784" s="23" t="e">
        <f t="shared" si="377"/>
        <v>#DIV/0!</v>
      </c>
      <c r="P1784" s="19">
        <f t="shared" si="374"/>
        <v>0</v>
      </c>
      <c r="R1784" s="5"/>
    </row>
    <row r="1785" spans="1:18" s="2" customFormat="1" ht="15" hidden="1" customHeight="1" x14ac:dyDescent="0.2">
      <c r="A1785" s="42"/>
      <c r="B1785" s="32"/>
      <c r="C1785" s="22" t="s">
        <v>7</v>
      </c>
      <c r="D1785" s="135">
        <f t="shared" si="371"/>
        <v>0</v>
      </c>
      <c r="E1785" s="135"/>
      <c r="F1785" s="135"/>
      <c r="G1785" s="23" t="e">
        <f t="shared" si="373"/>
        <v>#DIV/0!</v>
      </c>
      <c r="H1785" s="135"/>
      <c r="I1785" s="135">
        <f t="shared" si="372"/>
        <v>0</v>
      </c>
      <c r="J1785" s="135">
        <f t="shared" si="372"/>
        <v>0</v>
      </c>
      <c r="K1785" s="23" t="e">
        <f t="shared" si="376"/>
        <v>#DIV/0!</v>
      </c>
      <c r="L1785" s="135"/>
      <c r="M1785" s="135"/>
      <c r="N1785" s="135"/>
      <c r="O1785" s="23" t="e">
        <f t="shared" si="377"/>
        <v>#DIV/0!</v>
      </c>
      <c r="P1785" s="19">
        <f t="shared" si="374"/>
        <v>0</v>
      </c>
      <c r="R1785" s="5"/>
    </row>
    <row r="1786" spans="1:18" s="2" customFormat="1" hidden="1" x14ac:dyDescent="0.2">
      <c r="A1786" s="42"/>
      <c r="B1786" s="32"/>
      <c r="C1786" s="27" t="s">
        <v>15</v>
      </c>
      <c r="D1786" s="135">
        <f t="shared" si="371"/>
        <v>0</v>
      </c>
      <c r="E1786" s="135"/>
      <c r="F1786" s="135"/>
      <c r="G1786" s="23" t="e">
        <f t="shared" si="373"/>
        <v>#DIV/0!</v>
      </c>
      <c r="H1786" s="135"/>
      <c r="I1786" s="135">
        <f t="shared" si="372"/>
        <v>0</v>
      </c>
      <c r="J1786" s="135">
        <f t="shared" si="372"/>
        <v>0</v>
      </c>
      <c r="K1786" s="23" t="e">
        <f t="shared" si="376"/>
        <v>#DIV/0!</v>
      </c>
      <c r="L1786" s="135"/>
      <c r="M1786" s="135"/>
      <c r="N1786" s="135"/>
      <c r="O1786" s="23" t="e">
        <f t="shared" si="377"/>
        <v>#DIV/0!</v>
      </c>
      <c r="P1786" s="19">
        <f t="shared" si="374"/>
        <v>0</v>
      </c>
      <c r="R1786" s="5"/>
    </row>
    <row r="1787" spans="1:18" s="2" customFormat="1" ht="39" hidden="1" customHeight="1" x14ac:dyDescent="0.2">
      <c r="A1787" s="42"/>
      <c r="B1787" s="48"/>
      <c r="C1787" s="51" t="s">
        <v>150</v>
      </c>
      <c r="D1787" s="140">
        <f t="shared" si="371"/>
        <v>0</v>
      </c>
      <c r="E1787" s="140"/>
      <c r="F1787" s="140"/>
      <c r="G1787" s="50" t="e">
        <f t="shared" si="373"/>
        <v>#DIV/0!</v>
      </c>
      <c r="H1787" s="140"/>
      <c r="I1787" s="140">
        <f t="shared" si="372"/>
        <v>0</v>
      </c>
      <c r="J1787" s="135">
        <f t="shared" si="372"/>
        <v>0</v>
      </c>
      <c r="K1787" s="50" t="e">
        <f t="shared" si="376"/>
        <v>#DIV/0!</v>
      </c>
      <c r="L1787" s="140"/>
      <c r="M1787" s="140"/>
      <c r="N1787" s="140"/>
      <c r="O1787" s="50" t="e">
        <f t="shared" si="377"/>
        <v>#DIV/0!</v>
      </c>
      <c r="P1787" s="34">
        <f t="shared" si="374"/>
        <v>0</v>
      </c>
      <c r="R1787" s="5"/>
    </row>
    <row r="1788" spans="1:18" s="17" customFormat="1" ht="15" customHeight="1" x14ac:dyDescent="0.3">
      <c r="A1788" s="42"/>
      <c r="B1788" s="32">
        <v>85219</v>
      </c>
      <c r="C1788" s="25" t="s">
        <v>77</v>
      </c>
      <c r="D1788" s="135">
        <f t="shared" si="371"/>
        <v>78718335</v>
      </c>
      <c r="E1788" s="135">
        <f>SUM(E1789,E1798)</f>
        <v>87989320.430000007</v>
      </c>
      <c r="F1788" s="135">
        <f>SUM(F1789,F1798)</f>
        <v>87977402.179999992</v>
      </c>
      <c r="G1788" s="23">
        <f t="shared" si="373"/>
        <v>99.986454890273308</v>
      </c>
      <c r="H1788" s="135">
        <f>SUM(H1789,H1798)</f>
        <v>78718335</v>
      </c>
      <c r="I1788" s="135">
        <f t="shared" si="372"/>
        <v>87989320.430000007</v>
      </c>
      <c r="J1788" s="135">
        <f t="shared" si="372"/>
        <v>87977402.179999992</v>
      </c>
      <c r="K1788" s="23">
        <f t="shared" si="376"/>
        <v>99.986454890273308</v>
      </c>
      <c r="L1788" s="135"/>
      <c r="M1788" s="135"/>
      <c r="N1788" s="135"/>
      <c r="O1788" s="23"/>
      <c r="P1788" s="31">
        <f t="shared" si="374"/>
        <v>9270985.4300000072</v>
      </c>
      <c r="R1788" s="5"/>
    </row>
    <row r="1789" spans="1:18" s="2" customFormat="1" ht="15" customHeight="1" x14ac:dyDescent="0.2">
      <c r="A1789" s="42"/>
      <c r="B1789" s="32"/>
      <c r="C1789" s="41" t="s">
        <v>110</v>
      </c>
      <c r="D1789" s="135">
        <f t="shared" si="371"/>
        <v>76780400</v>
      </c>
      <c r="E1789" s="135">
        <f>SUM(E1791,E1795,E1796,E1797)</f>
        <v>86444369.430000007</v>
      </c>
      <c r="F1789" s="135">
        <f>SUM(F1791,F1795,F1796,F1797)</f>
        <v>86432451.309999987</v>
      </c>
      <c r="G1789" s="23">
        <f t="shared" si="373"/>
        <v>99.986212959758262</v>
      </c>
      <c r="H1789" s="135">
        <f>SUM(H1791,H1795,H1796,H1797)</f>
        <v>76780400</v>
      </c>
      <c r="I1789" s="135">
        <f t="shared" si="372"/>
        <v>86444369.430000007</v>
      </c>
      <c r="J1789" s="135">
        <f t="shared" si="372"/>
        <v>86432451.309999987</v>
      </c>
      <c r="K1789" s="23">
        <f t="shared" si="376"/>
        <v>99.986212959758262</v>
      </c>
      <c r="L1789" s="135"/>
      <c r="M1789" s="135"/>
      <c r="N1789" s="135"/>
      <c r="O1789" s="23"/>
      <c r="P1789" s="19">
        <f t="shared" si="374"/>
        <v>9663969.4300000072</v>
      </c>
      <c r="R1789" s="5"/>
    </row>
    <row r="1790" spans="1:18" s="2" customFormat="1" ht="12" customHeight="1" x14ac:dyDescent="0.2">
      <c r="A1790" s="42"/>
      <c r="B1790" s="32"/>
      <c r="C1790" s="27" t="s">
        <v>22</v>
      </c>
      <c r="D1790" s="135"/>
      <c r="E1790" s="135"/>
      <c r="F1790" s="135"/>
      <c r="G1790" s="23"/>
      <c r="H1790" s="135"/>
      <c r="I1790" s="135"/>
      <c r="J1790" s="135"/>
      <c r="K1790" s="23"/>
      <c r="L1790" s="135"/>
      <c r="M1790" s="135"/>
      <c r="N1790" s="135"/>
      <c r="O1790" s="23"/>
      <c r="P1790" s="19">
        <f t="shared" si="374"/>
        <v>0</v>
      </c>
      <c r="R1790" s="5"/>
    </row>
    <row r="1791" spans="1:18" s="2" customFormat="1" ht="15" customHeight="1" x14ac:dyDescent="0.2">
      <c r="A1791" s="42"/>
      <c r="B1791" s="32"/>
      <c r="C1791" s="22" t="s">
        <v>14</v>
      </c>
      <c r="D1791" s="135">
        <f t="shared" si="371"/>
        <v>75944700</v>
      </c>
      <c r="E1791" s="135">
        <f>SUM(E1793:E1794)</f>
        <v>85613967</v>
      </c>
      <c r="F1791" s="135">
        <f>SUM(F1793:F1794)</f>
        <v>85602049.50999999</v>
      </c>
      <c r="G1791" s="23">
        <f t="shared" si="373"/>
        <v>99.986079969872193</v>
      </c>
      <c r="H1791" s="135">
        <f>SUM(H1793:H1794)</f>
        <v>75944700</v>
      </c>
      <c r="I1791" s="135">
        <f t="shared" si="372"/>
        <v>85613967</v>
      </c>
      <c r="J1791" s="135">
        <f t="shared" si="372"/>
        <v>85602049.50999999</v>
      </c>
      <c r="K1791" s="23">
        <f t="shared" si="376"/>
        <v>99.986079969872193</v>
      </c>
      <c r="L1791" s="135"/>
      <c r="M1791" s="135"/>
      <c r="N1791" s="135"/>
      <c r="O1791" s="23"/>
      <c r="P1791" s="19">
        <f t="shared" si="374"/>
        <v>9669267</v>
      </c>
      <c r="R1791" s="5"/>
    </row>
    <row r="1792" spans="1:18" s="2" customFormat="1" ht="15" customHeight="1" x14ac:dyDescent="0.2">
      <c r="A1792" s="42"/>
      <c r="B1792" s="32"/>
      <c r="C1792" s="27" t="s">
        <v>15</v>
      </c>
      <c r="D1792" s="135"/>
      <c r="E1792" s="135"/>
      <c r="F1792" s="135"/>
      <c r="G1792" s="23"/>
      <c r="H1792" s="135"/>
      <c r="I1792" s="135"/>
      <c r="J1792" s="135"/>
      <c r="K1792" s="23"/>
      <c r="L1792" s="135"/>
      <c r="M1792" s="135"/>
      <c r="N1792" s="135"/>
      <c r="O1792" s="23"/>
      <c r="P1792" s="19">
        <f t="shared" si="374"/>
        <v>0</v>
      </c>
      <c r="R1792" s="5"/>
    </row>
    <row r="1793" spans="1:18" s="2" customFormat="1" ht="15" customHeight="1" x14ac:dyDescent="0.2">
      <c r="A1793" s="42"/>
      <c r="B1793" s="32"/>
      <c r="C1793" s="27" t="s">
        <v>19</v>
      </c>
      <c r="D1793" s="135">
        <f t="shared" si="371"/>
        <v>66714900</v>
      </c>
      <c r="E1793" s="135">
        <v>73966070</v>
      </c>
      <c r="F1793" s="135">
        <v>73958869.019999996</v>
      </c>
      <c r="G1793" s="23">
        <f t="shared" si="373"/>
        <v>99.990264482079411</v>
      </c>
      <c r="H1793" s="135">
        <v>66714900</v>
      </c>
      <c r="I1793" s="135">
        <f t="shared" si="372"/>
        <v>73966070</v>
      </c>
      <c r="J1793" s="135">
        <f t="shared" si="372"/>
        <v>73958869.019999996</v>
      </c>
      <c r="K1793" s="23">
        <f t="shared" si="376"/>
        <v>99.990264482079411</v>
      </c>
      <c r="L1793" s="135"/>
      <c r="M1793" s="135"/>
      <c r="N1793" s="135"/>
      <c r="O1793" s="23"/>
      <c r="P1793" s="19">
        <f t="shared" si="374"/>
        <v>7251170</v>
      </c>
      <c r="R1793" s="5"/>
    </row>
    <row r="1794" spans="1:18" s="2" customFormat="1" ht="15" customHeight="1" x14ac:dyDescent="0.2">
      <c r="A1794" s="42"/>
      <c r="B1794" s="32"/>
      <c r="C1794" s="27" t="s">
        <v>18</v>
      </c>
      <c r="D1794" s="135">
        <f t="shared" si="371"/>
        <v>9229800</v>
      </c>
      <c r="E1794" s="135">
        <v>11647897</v>
      </c>
      <c r="F1794" s="135">
        <v>11643180.49</v>
      </c>
      <c r="G1794" s="23">
        <f t="shared" si="373"/>
        <v>99.959507626140592</v>
      </c>
      <c r="H1794" s="135">
        <v>9229800</v>
      </c>
      <c r="I1794" s="135">
        <f t="shared" si="372"/>
        <v>11647897</v>
      </c>
      <c r="J1794" s="135">
        <f t="shared" si="372"/>
        <v>11643180.49</v>
      </c>
      <c r="K1794" s="23">
        <f t="shared" si="376"/>
        <v>99.959507626140592</v>
      </c>
      <c r="L1794" s="135"/>
      <c r="M1794" s="135"/>
      <c r="N1794" s="135"/>
      <c r="O1794" s="23"/>
      <c r="P1794" s="19">
        <f t="shared" si="374"/>
        <v>2418097</v>
      </c>
      <c r="R1794" s="5"/>
    </row>
    <row r="1795" spans="1:18" s="2" customFormat="1" ht="12" hidden="1" customHeight="1" x14ac:dyDescent="0.2">
      <c r="A1795" s="42"/>
      <c r="B1795" s="32"/>
      <c r="C1795" s="22" t="s">
        <v>16</v>
      </c>
      <c r="D1795" s="135">
        <f t="shared" si="371"/>
        <v>0</v>
      </c>
      <c r="E1795" s="135"/>
      <c r="F1795" s="135"/>
      <c r="G1795" s="23"/>
      <c r="H1795" s="135"/>
      <c r="I1795" s="135">
        <f t="shared" si="372"/>
        <v>0</v>
      </c>
      <c r="J1795" s="135">
        <f t="shared" si="372"/>
        <v>0</v>
      </c>
      <c r="K1795" s="23"/>
      <c r="L1795" s="135"/>
      <c r="M1795" s="135"/>
      <c r="N1795" s="135"/>
      <c r="O1795" s="23"/>
      <c r="P1795" s="19">
        <f t="shared" si="374"/>
        <v>0</v>
      </c>
      <c r="R1795" s="5"/>
    </row>
    <row r="1796" spans="1:18" s="2" customFormat="1" ht="15" customHeight="1" x14ac:dyDescent="0.2">
      <c r="A1796" s="42"/>
      <c r="B1796" s="32"/>
      <c r="C1796" s="22" t="s">
        <v>17</v>
      </c>
      <c r="D1796" s="135">
        <f t="shared" si="371"/>
        <v>835700</v>
      </c>
      <c r="E1796" s="135">
        <v>830402.43</v>
      </c>
      <c r="F1796" s="135">
        <v>830401.8</v>
      </c>
      <c r="G1796" s="23">
        <f t="shared" si="373"/>
        <v>99.999924133169984</v>
      </c>
      <c r="H1796" s="135">
        <v>835700</v>
      </c>
      <c r="I1796" s="135">
        <f t="shared" si="372"/>
        <v>830402.43</v>
      </c>
      <c r="J1796" s="135">
        <f t="shared" si="372"/>
        <v>830401.8</v>
      </c>
      <c r="K1796" s="23">
        <f t="shared" si="376"/>
        <v>99.999924133169984</v>
      </c>
      <c r="L1796" s="135"/>
      <c r="M1796" s="135"/>
      <c r="N1796" s="135"/>
      <c r="O1796" s="23"/>
      <c r="P1796" s="34">
        <f t="shared" si="374"/>
        <v>-5297.5699999999488</v>
      </c>
      <c r="R1796" s="5"/>
    </row>
    <row r="1797" spans="1:18" s="2" customFormat="1" ht="34.5" hidden="1" customHeight="1" x14ac:dyDescent="0.2">
      <c r="A1797" s="42"/>
      <c r="B1797" s="32"/>
      <c r="C1797" s="24" t="s">
        <v>149</v>
      </c>
      <c r="D1797" s="135">
        <f t="shared" ref="D1797:D1860" si="378">H1797+L1797</f>
        <v>0</v>
      </c>
      <c r="E1797" s="135"/>
      <c r="F1797" s="135"/>
      <c r="G1797" s="23" t="e">
        <f t="shared" si="373"/>
        <v>#DIV/0!</v>
      </c>
      <c r="H1797" s="135"/>
      <c r="I1797" s="135">
        <f t="shared" si="372"/>
        <v>0</v>
      </c>
      <c r="J1797" s="135">
        <f t="shared" si="372"/>
        <v>0</v>
      </c>
      <c r="K1797" s="23" t="e">
        <f t="shared" si="376"/>
        <v>#DIV/0!</v>
      </c>
      <c r="L1797" s="135"/>
      <c r="M1797" s="135"/>
      <c r="N1797" s="135"/>
      <c r="O1797" s="23"/>
      <c r="P1797" s="19">
        <f t="shared" si="374"/>
        <v>0</v>
      </c>
      <c r="R1797" s="5"/>
    </row>
    <row r="1798" spans="1:18" s="2" customFormat="1" ht="15" customHeight="1" x14ac:dyDescent="0.2">
      <c r="A1798" s="42"/>
      <c r="B1798" s="32"/>
      <c r="C1798" s="25" t="s">
        <v>111</v>
      </c>
      <c r="D1798" s="135">
        <f t="shared" si="378"/>
        <v>1937935</v>
      </c>
      <c r="E1798" s="135">
        <f>SUM(E1800)</f>
        <v>1544951</v>
      </c>
      <c r="F1798" s="135">
        <f>SUM(F1800)</f>
        <v>1544950.87</v>
      </c>
      <c r="G1798" s="23">
        <f t="shared" si="373"/>
        <v>99.999991585493646</v>
      </c>
      <c r="H1798" s="135">
        <f>SUM(H1800)</f>
        <v>1937935</v>
      </c>
      <c r="I1798" s="135">
        <f t="shared" si="372"/>
        <v>1544951</v>
      </c>
      <c r="J1798" s="135">
        <f t="shared" si="372"/>
        <v>1544950.87</v>
      </c>
      <c r="K1798" s="23">
        <f t="shared" si="376"/>
        <v>99.999991585493646</v>
      </c>
      <c r="L1798" s="135"/>
      <c r="M1798" s="135"/>
      <c r="N1798" s="135"/>
      <c r="O1798" s="23"/>
      <c r="P1798" s="19">
        <f t="shared" si="374"/>
        <v>-392984</v>
      </c>
      <c r="R1798" s="5"/>
    </row>
    <row r="1799" spans="1:18" s="2" customFormat="1" ht="15" customHeight="1" x14ac:dyDescent="0.2">
      <c r="A1799" s="42"/>
      <c r="B1799" s="32"/>
      <c r="C1799" s="26" t="s">
        <v>22</v>
      </c>
      <c r="D1799" s="135"/>
      <c r="E1799" s="135"/>
      <c r="F1799" s="135"/>
      <c r="G1799" s="23"/>
      <c r="H1799" s="135"/>
      <c r="I1799" s="135"/>
      <c r="J1799" s="135"/>
      <c r="K1799" s="23"/>
      <c r="L1799" s="135"/>
      <c r="M1799" s="135"/>
      <c r="N1799" s="135"/>
      <c r="O1799" s="23"/>
      <c r="P1799" s="19">
        <f t="shared" si="374"/>
        <v>0</v>
      </c>
      <c r="R1799" s="5"/>
    </row>
    <row r="1800" spans="1:18" s="2" customFormat="1" ht="15" customHeight="1" x14ac:dyDescent="0.2">
      <c r="A1800" s="42"/>
      <c r="B1800" s="48"/>
      <c r="C1800" s="49" t="s">
        <v>7</v>
      </c>
      <c r="D1800" s="140">
        <f t="shared" si="378"/>
        <v>1937935</v>
      </c>
      <c r="E1800" s="140">
        <v>1544951</v>
      </c>
      <c r="F1800" s="140">
        <v>1544950.87</v>
      </c>
      <c r="G1800" s="50">
        <f t="shared" si="373"/>
        <v>99.999991585493646</v>
      </c>
      <c r="H1800" s="140">
        <v>1937935</v>
      </c>
      <c r="I1800" s="140">
        <f t="shared" si="372"/>
        <v>1544951</v>
      </c>
      <c r="J1800" s="140">
        <f t="shared" si="372"/>
        <v>1544950.87</v>
      </c>
      <c r="K1800" s="50">
        <f t="shared" si="376"/>
        <v>99.999991585493646</v>
      </c>
      <c r="L1800" s="140"/>
      <c r="M1800" s="140"/>
      <c r="N1800" s="140"/>
      <c r="O1800" s="50"/>
      <c r="P1800" s="19">
        <f t="shared" si="374"/>
        <v>-392984</v>
      </c>
      <c r="R1800" s="5"/>
    </row>
    <row r="1801" spans="1:18" s="2" customFormat="1" hidden="1" x14ac:dyDescent="0.2">
      <c r="A1801" s="42"/>
      <c r="B1801" s="32"/>
      <c r="C1801" s="27" t="s">
        <v>15</v>
      </c>
      <c r="D1801" s="135">
        <f t="shared" si="378"/>
        <v>0</v>
      </c>
      <c r="E1801" s="135"/>
      <c r="F1801" s="135"/>
      <c r="G1801" s="23" t="e">
        <f t="shared" si="373"/>
        <v>#DIV/0!</v>
      </c>
      <c r="H1801" s="135"/>
      <c r="I1801" s="135">
        <f t="shared" si="372"/>
        <v>0</v>
      </c>
      <c r="J1801" s="135">
        <f t="shared" si="372"/>
        <v>0</v>
      </c>
      <c r="K1801" s="23" t="e">
        <f t="shared" si="376"/>
        <v>#DIV/0!</v>
      </c>
      <c r="L1801" s="135"/>
      <c r="M1801" s="135"/>
      <c r="N1801" s="135"/>
      <c r="O1801" s="23" t="e">
        <f t="shared" si="377"/>
        <v>#DIV/0!</v>
      </c>
      <c r="P1801" s="19">
        <f t="shared" si="374"/>
        <v>0</v>
      </c>
      <c r="R1801" s="5"/>
    </row>
    <row r="1802" spans="1:18" s="2" customFormat="1" ht="37.5" hidden="1" customHeight="1" x14ac:dyDescent="0.2">
      <c r="A1802" s="42"/>
      <c r="B1802" s="48"/>
      <c r="C1802" s="51" t="s">
        <v>150</v>
      </c>
      <c r="D1802" s="140">
        <f t="shared" si="378"/>
        <v>0</v>
      </c>
      <c r="E1802" s="140"/>
      <c r="F1802" s="140"/>
      <c r="G1802" s="50" t="e">
        <f t="shared" si="373"/>
        <v>#DIV/0!</v>
      </c>
      <c r="H1802" s="140"/>
      <c r="I1802" s="140">
        <f t="shared" si="372"/>
        <v>0</v>
      </c>
      <c r="J1802" s="135">
        <f t="shared" si="372"/>
        <v>0</v>
      </c>
      <c r="K1802" s="50" t="e">
        <f t="shared" si="376"/>
        <v>#DIV/0!</v>
      </c>
      <c r="L1802" s="140"/>
      <c r="M1802" s="140"/>
      <c r="N1802" s="140"/>
      <c r="O1802" s="50" t="e">
        <f t="shared" si="377"/>
        <v>#DIV/0!</v>
      </c>
      <c r="P1802" s="34">
        <f t="shared" si="374"/>
        <v>0</v>
      </c>
      <c r="R1802" s="5"/>
    </row>
    <row r="1803" spans="1:18" s="17" customFormat="1" ht="25.5" customHeight="1" x14ac:dyDescent="0.3">
      <c r="A1803" s="42"/>
      <c r="B1803" s="32">
        <v>85220</v>
      </c>
      <c r="C1803" s="120" t="s">
        <v>10</v>
      </c>
      <c r="D1803" s="135">
        <f t="shared" si="378"/>
        <v>6620565</v>
      </c>
      <c r="E1803" s="135">
        <f>SUM(E1804,E1813)</f>
        <v>6461592</v>
      </c>
      <c r="F1803" s="135">
        <f>SUM(F1804,F1813)</f>
        <v>6364679.1200000001</v>
      </c>
      <c r="G1803" s="23">
        <f t="shared" si="373"/>
        <v>98.50017023668471</v>
      </c>
      <c r="H1803" s="135">
        <f>SUM(H1804,H1813)</f>
        <v>1902060</v>
      </c>
      <c r="I1803" s="135">
        <f t="shared" si="372"/>
        <v>1532187</v>
      </c>
      <c r="J1803" s="135">
        <f t="shared" si="372"/>
        <v>1512608.0700000003</v>
      </c>
      <c r="K1803" s="23">
        <f t="shared" si="376"/>
        <v>98.72215793503014</v>
      </c>
      <c r="L1803" s="135">
        <f>SUM(L1804,L1813)</f>
        <v>4718505</v>
      </c>
      <c r="M1803" s="135">
        <f>SUM(M1804,M1813)</f>
        <v>4929405</v>
      </c>
      <c r="N1803" s="135">
        <f>SUM(N1804,N1813)</f>
        <v>4852071.05</v>
      </c>
      <c r="O1803" s="23">
        <f t="shared" si="377"/>
        <v>98.431170699100605</v>
      </c>
      <c r="P1803" s="31">
        <f t="shared" si="374"/>
        <v>-158973</v>
      </c>
      <c r="R1803" s="5"/>
    </row>
    <row r="1804" spans="1:18" s="2" customFormat="1" ht="15" customHeight="1" x14ac:dyDescent="0.2">
      <c r="A1804" s="42"/>
      <c r="B1804" s="45"/>
      <c r="C1804" s="41" t="s">
        <v>110</v>
      </c>
      <c r="D1804" s="135">
        <f t="shared" si="378"/>
        <v>6620565</v>
      </c>
      <c r="E1804" s="135">
        <f>SUM(E1806,E1810,E1811,E1812)</f>
        <v>6461592</v>
      </c>
      <c r="F1804" s="135">
        <f>SUM(F1806,F1810,F1811,F1812)</f>
        <v>6364679.1200000001</v>
      </c>
      <c r="G1804" s="23">
        <f t="shared" si="373"/>
        <v>98.50017023668471</v>
      </c>
      <c r="H1804" s="135">
        <f>SUM(H1806,H1810,H1811,H1812)</f>
        <v>1902060</v>
      </c>
      <c r="I1804" s="135">
        <f t="shared" si="372"/>
        <v>1532187</v>
      </c>
      <c r="J1804" s="135">
        <f t="shared" si="372"/>
        <v>1512608.0700000003</v>
      </c>
      <c r="K1804" s="23">
        <f t="shared" si="376"/>
        <v>98.72215793503014</v>
      </c>
      <c r="L1804" s="135">
        <f>SUM(L1806,L1810,L1811,L1812)</f>
        <v>4718505</v>
      </c>
      <c r="M1804" s="135">
        <f>SUM(M1806,M1810,M1811,M1812)</f>
        <v>4929405</v>
      </c>
      <c r="N1804" s="135">
        <f>SUM(N1806,N1810,N1811,N1812)</f>
        <v>4852071.05</v>
      </c>
      <c r="O1804" s="23">
        <f t="shared" si="377"/>
        <v>98.431170699100605</v>
      </c>
      <c r="P1804" s="19">
        <f t="shared" si="374"/>
        <v>-158973</v>
      </c>
      <c r="R1804" s="5"/>
    </row>
    <row r="1805" spans="1:18" s="2" customFormat="1" ht="15" customHeight="1" x14ac:dyDescent="0.2">
      <c r="A1805" s="42"/>
      <c r="B1805" s="45"/>
      <c r="C1805" s="27" t="s">
        <v>22</v>
      </c>
      <c r="D1805" s="135"/>
      <c r="E1805" s="135"/>
      <c r="F1805" s="135"/>
      <c r="G1805" s="23"/>
      <c r="H1805" s="135"/>
      <c r="I1805" s="135"/>
      <c r="J1805" s="135"/>
      <c r="K1805" s="23"/>
      <c r="L1805" s="135"/>
      <c r="M1805" s="135"/>
      <c r="N1805" s="135"/>
      <c r="O1805" s="23"/>
      <c r="P1805" s="19">
        <f t="shared" si="374"/>
        <v>0</v>
      </c>
      <c r="R1805" s="5"/>
    </row>
    <row r="1806" spans="1:18" s="2" customFormat="1" ht="15" customHeight="1" x14ac:dyDescent="0.2">
      <c r="A1806" s="42"/>
      <c r="B1806" s="45"/>
      <c r="C1806" s="22" t="s">
        <v>14</v>
      </c>
      <c r="D1806" s="135">
        <f t="shared" si="378"/>
        <v>4073005</v>
      </c>
      <c r="E1806" s="135">
        <f>SUM(E1808:E1809)</f>
        <v>3875327</v>
      </c>
      <c r="F1806" s="135">
        <f>SUM(F1808:F1809)</f>
        <v>3784679.1799999997</v>
      </c>
      <c r="G1806" s="23">
        <f t="shared" si="373"/>
        <v>97.66089880931338</v>
      </c>
      <c r="H1806" s="135">
        <f>SUM(H1808:H1809)</f>
        <v>1318300</v>
      </c>
      <c r="I1806" s="135">
        <f t="shared" si="372"/>
        <v>909722</v>
      </c>
      <c r="J1806" s="135">
        <f t="shared" si="372"/>
        <v>896093.06999999983</v>
      </c>
      <c r="K1806" s="23">
        <f t="shared" si="376"/>
        <v>98.501857710377436</v>
      </c>
      <c r="L1806" s="135">
        <f>SUM(L1808:L1809)</f>
        <v>2754705</v>
      </c>
      <c r="M1806" s="135">
        <f>SUM(M1808:M1809)</f>
        <v>2965605</v>
      </c>
      <c r="N1806" s="135">
        <f>SUM(N1808:N1809)</f>
        <v>2888586.11</v>
      </c>
      <c r="O1806" s="23">
        <f t="shared" si="377"/>
        <v>97.402928238925952</v>
      </c>
      <c r="P1806" s="19">
        <f t="shared" si="374"/>
        <v>-197678</v>
      </c>
      <c r="R1806" s="5"/>
    </row>
    <row r="1807" spans="1:18" s="2" customFormat="1" ht="15" customHeight="1" x14ac:dyDescent="0.2">
      <c r="A1807" s="42"/>
      <c r="B1807" s="45"/>
      <c r="C1807" s="27" t="s">
        <v>15</v>
      </c>
      <c r="D1807" s="135"/>
      <c r="E1807" s="135"/>
      <c r="F1807" s="135"/>
      <c r="G1807" s="23"/>
      <c r="H1807" s="135"/>
      <c r="I1807" s="135"/>
      <c r="J1807" s="135"/>
      <c r="K1807" s="23"/>
      <c r="L1807" s="135"/>
      <c r="M1807" s="135"/>
      <c r="N1807" s="135"/>
      <c r="O1807" s="23"/>
      <c r="P1807" s="19">
        <f t="shared" si="374"/>
        <v>0</v>
      </c>
      <c r="R1807" s="5"/>
    </row>
    <row r="1808" spans="1:18" s="2" customFormat="1" ht="15" customHeight="1" x14ac:dyDescent="0.2">
      <c r="A1808" s="42"/>
      <c r="B1808" s="45"/>
      <c r="C1808" s="27" t="s">
        <v>19</v>
      </c>
      <c r="D1808" s="135">
        <f t="shared" si="378"/>
        <v>2845500</v>
      </c>
      <c r="E1808" s="135">
        <v>2955200</v>
      </c>
      <c r="F1808" s="135">
        <v>2881973.19</v>
      </c>
      <c r="G1808" s="23">
        <f t="shared" si="373"/>
        <v>97.522103072550081</v>
      </c>
      <c r="H1808" s="135">
        <v>437900</v>
      </c>
      <c r="I1808" s="135">
        <f t="shared" si="372"/>
        <v>406200</v>
      </c>
      <c r="J1808" s="135">
        <f t="shared" si="372"/>
        <v>404636.83000000007</v>
      </c>
      <c r="K1808" s="23">
        <f t="shared" si="376"/>
        <v>99.615172328902034</v>
      </c>
      <c r="L1808" s="135">
        <v>2407600</v>
      </c>
      <c r="M1808" s="135">
        <v>2549000</v>
      </c>
      <c r="N1808" s="135">
        <v>2477336.36</v>
      </c>
      <c r="O1808" s="23">
        <f t="shared" si="377"/>
        <v>97.188558650451156</v>
      </c>
      <c r="P1808" s="19">
        <f t="shared" si="374"/>
        <v>109700</v>
      </c>
      <c r="R1808" s="5"/>
    </row>
    <row r="1809" spans="1:18" s="2" customFormat="1" ht="15" customHeight="1" x14ac:dyDescent="0.2">
      <c r="A1809" s="42"/>
      <c r="B1809" s="45"/>
      <c r="C1809" s="27" t="s">
        <v>18</v>
      </c>
      <c r="D1809" s="135">
        <f t="shared" si="378"/>
        <v>1227505</v>
      </c>
      <c r="E1809" s="135">
        <v>920127</v>
      </c>
      <c r="F1809" s="135">
        <v>902705.99</v>
      </c>
      <c r="G1809" s="23">
        <f t="shared" si="373"/>
        <v>98.106673317922429</v>
      </c>
      <c r="H1809" s="135">
        <v>880400</v>
      </c>
      <c r="I1809" s="135">
        <f t="shared" si="372"/>
        <v>503522</v>
      </c>
      <c r="J1809" s="135">
        <f t="shared" si="372"/>
        <v>491456.24</v>
      </c>
      <c r="K1809" s="23">
        <f t="shared" si="376"/>
        <v>97.60372734458474</v>
      </c>
      <c r="L1809" s="135">
        <v>347105</v>
      </c>
      <c r="M1809" s="135">
        <v>416605</v>
      </c>
      <c r="N1809" s="135">
        <v>411249.75</v>
      </c>
      <c r="O1809" s="23">
        <f t="shared" si="377"/>
        <v>98.714549753363499</v>
      </c>
      <c r="P1809" s="19">
        <f t="shared" si="374"/>
        <v>-307378</v>
      </c>
      <c r="R1809" s="5"/>
    </row>
    <row r="1810" spans="1:18" s="2" customFormat="1" ht="15" customHeight="1" x14ac:dyDescent="0.2">
      <c r="A1810" s="42"/>
      <c r="B1810" s="45"/>
      <c r="C1810" s="22" t="s">
        <v>16</v>
      </c>
      <c r="D1810" s="135">
        <f t="shared" si="378"/>
        <v>2545760</v>
      </c>
      <c r="E1810" s="135">
        <v>2584465</v>
      </c>
      <c r="F1810" s="135">
        <v>2578515</v>
      </c>
      <c r="G1810" s="23">
        <f t="shared" si="373"/>
        <v>99.769778271325009</v>
      </c>
      <c r="H1810" s="135">
        <v>583760</v>
      </c>
      <c r="I1810" s="135">
        <f t="shared" si="372"/>
        <v>622465</v>
      </c>
      <c r="J1810" s="135">
        <f t="shared" si="372"/>
        <v>616515</v>
      </c>
      <c r="K1810" s="23">
        <f t="shared" si="376"/>
        <v>99.044122962736864</v>
      </c>
      <c r="L1810" s="135">
        <v>1962000</v>
      </c>
      <c r="M1810" s="135">
        <v>1962000</v>
      </c>
      <c r="N1810" s="135">
        <v>1962000</v>
      </c>
      <c r="O1810" s="23">
        <f t="shared" si="377"/>
        <v>100</v>
      </c>
      <c r="P1810" s="34">
        <f t="shared" si="374"/>
        <v>38705</v>
      </c>
      <c r="R1810" s="5"/>
    </row>
    <row r="1811" spans="1:18" s="2" customFormat="1" ht="15" customHeight="1" x14ac:dyDescent="0.2">
      <c r="A1811" s="42"/>
      <c r="B1811" s="112"/>
      <c r="C1811" s="49" t="s">
        <v>17</v>
      </c>
      <c r="D1811" s="140">
        <f t="shared" si="378"/>
        <v>1800</v>
      </c>
      <c r="E1811" s="140">
        <v>1800</v>
      </c>
      <c r="F1811" s="140">
        <v>1484.94</v>
      </c>
      <c r="G1811" s="50">
        <f t="shared" si="373"/>
        <v>82.49666666666667</v>
      </c>
      <c r="H1811" s="140"/>
      <c r="I1811" s="140"/>
      <c r="J1811" s="140"/>
      <c r="K1811" s="50"/>
      <c r="L1811" s="140">
        <v>1800</v>
      </c>
      <c r="M1811" s="140">
        <v>1800</v>
      </c>
      <c r="N1811" s="140">
        <v>1484.94</v>
      </c>
      <c r="O1811" s="50">
        <f t="shared" si="377"/>
        <v>82.49666666666667</v>
      </c>
      <c r="P1811" s="19">
        <f t="shared" si="374"/>
        <v>0</v>
      </c>
      <c r="R1811" s="5"/>
    </row>
    <row r="1812" spans="1:18" s="2" customFormat="1" ht="38.25" hidden="1" customHeight="1" x14ac:dyDescent="0.2">
      <c r="A1812" s="42"/>
      <c r="B1812" s="45"/>
      <c r="C1812" s="24" t="s">
        <v>149</v>
      </c>
      <c r="D1812" s="135">
        <f t="shared" si="378"/>
        <v>0</v>
      </c>
      <c r="E1812" s="135"/>
      <c r="F1812" s="135"/>
      <c r="G1812" s="23" t="e">
        <f t="shared" si="373"/>
        <v>#DIV/0!</v>
      </c>
      <c r="H1812" s="135"/>
      <c r="I1812" s="135">
        <f t="shared" si="372"/>
        <v>0</v>
      </c>
      <c r="J1812" s="135">
        <f t="shared" si="372"/>
        <v>0</v>
      </c>
      <c r="K1812" s="23"/>
      <c r="L1812" s="135"/>
      <c r="M1812" s="135"/>
      <c r="N1812" s="135"/>
      <c r="O1812" s="23" t="e">
        <f t="shared" si="377"/>
        <v>#DIV/0!</v>
      </c>
      <c r="P1812" s="19">
        <f t="shared" si="374"/>
        <v>0</v>
      </c>
      <c r="R1812" s="5"/>
    </row>
    <row r="1813" spans="1:18" s="2" customFormat="1" ht="15" hidden="1" customHeight="1" x14ac:dyDescent="0.2">
      <c r="A1813" s="42"/>
      <c r="B1813" s="45"/>
      <c r="C1813" s="25" t="s">
        <v>111</v>
      </c>
      <c r="D1813" s="135">
        <f t="shared" si="378"/>
        <v>0</v>
      </c>
      <c r="E1813" s="135">
        <f>SUM(E1815)</f>
        <v>0</v>
      </c>
      <c r="F1813" s="135">
        <f>SUM(F1815)</f>
        <v>0</v>
      </c>
      <c r="G1813" s="23" t="e">
        <f t="shared" si="373"/>
        <v>#DIV/0!</v>
      </c>
      <c r="H1813" s="135"/>
      <c r="I1813" s="135">
        <f t="shared" si="372"/>
        <v>0</v>
      </c>
      <c r="J1813" s="135">
        <f t="shared" si="372"/>
        <v>0</v>
      </c>
      <c r="K1813" s="23"/>
      <c r="L1813" s="135"/>
      <c r="M1813" s="135">
        <f>SUM(M1815)</f>
        <v>0</v>
      </c>
      <c r="N1813" s="135">
        <f>SUM(N1815)</f>
        <v>0</v>
      </c>
      <c r="O1813" s="23" t="e">
        <f t="shared" si="377"/>
        <v>#DIV/0!</v>
      </c>
      <c r="P1813" s="19">
        <f t="shared" si="374"/>
        <v>0</v>
      </c>
      <c r="R1813" s="5"/>
    </row>
    <row r="1814" spans="1:18" s="2" customFormat="1" hidden="1" x14ac:dyDescent="0.2">
      <c r="A1814" s="42"/>
      <c r="B1814" s="45"/>
      <c r="C1814" s="26" t="s">
        <v>22</v>
      </c>
      <c r="D1814" s="135">
        <f t="shared" si="378"/>
        <v>0</v>
      </c>
      <c r="E1814" s="135"/>
      <c r="F1814" s="135"/>
      <c r="G1814" s="23"/>
      <c r="H1814" s="135"/>
      <c r="I1814" s="135">
        <f t="shared" si="372"/>
        <v>0</v>
      </c>
      <c r="J1814" s="135">
        <f t="shared" si="372"/>
        <v>0</v>
      </c>
      <c r="K1814" s="23"/>
      <c r="L1814" s="135"/>
      <c r="M1814" s="135"/>
      <c r="N1814" s="135"/>
      <c r="O1814" s="23"/>
      <c r="P1814" s="19">
        <f t="shared" si="374"/>
        <v>0</v>
      </c>
      <c r="R1814" s="5"/>
    </row>
    <row r="1815" spans="1:18" s="2" customFormat="1" ht="15" hidden="1" customHeight="1" x14ac:dyDescent="0.2">
      <c r="A1815" s="42"/>
      <c r="B1815" s="112"/>
      <c r="C1815" s="49" t="s">
        <v>7</v>
      </c>
      <c r="D1815" s="140">
        <f t="shared" si="378"/>
        <v>0</v>
      </c>
      <c r="E1815" s="140"/>
      <c r="F1815" s="140"/>
      <c r="G1815" s="50" t="e">
        <f t="shared" si="373"/>
        <v>#DIV/0!</v>
      </c>
      <c r="H1815" s="140"/>
      <c r="I1815" s="140">
        <f t="shared" si="372"/>
        <v>0</v>
      </c>
      <c r="J1815" s="140">
        <f t="shared" si="372"/>
        <v>0</v>
      </c>
      <c r="K1815" s="50"/>
      <c r="L1815" s="140"/>
      <c r="M1815" s="140"/>
      <c r="N1815" s="140"/>
      <c r="O1815" s="50" t="e">
        <f t="shared" si="377"/>
        <v>#DIV/0!</v>
      </c>
      <c r="P1815" s="19">
        <f t="shared" si="374"/>
        <v>0</v>
      </c>
      <c r="R1815" s="5"/>
    </row>
    <row r="1816" spans="1:18" s="2" customFormat="1" hidden="1" x14ac:dyDescent="0.2">
      <c r="A1816" s="42"/>
      <c r="B1816" s="45"/>
      <c r="C1816" s="27" t="s">
        <v>15</v>
      </c>
      <c r="D1816" s="135">
        <f t="shared" si="378"/>
        <v>0</v>
      </c>
      <c r="E1816" s="135"/>
      <c r="F1816" s="135"/>
      <c r="G1816" s="23" t="e">
        <f t="shared" si="373"/>
        <v>#DIV/0!</v>
      </c>
      <c r="H1816" s="135"/>
      <c r="I1816" s="135">
        <f t="shared" si="372"/>
        <v>0</v>
      </c>
      <c r="J1816" s="135">
        <f t="shared" si="372"/>
        <v>0</v>
      </c>
      <c r="K1816" s="23" t="e">
        <f t="shared" si="376"/>
        <v>#DIV/0!</v>
      </c>
      <c r="L1816" s="135"/>
      <c r="M1816" s="135"/>
      <c r="N1816" s="135"/>
      <c r="O1816" s="23" t="e">
        <f t="shared" si="377"/>
        <v>#DIV/0!</v>
      </c>
      <c r="P1816" s="19">
        <f t="shared" si="374"/>
        <v>0</v>
      </c>
      <c r="R1816" s="5"/>
    </row>
    <row r="1817" spans="1:18" s="2" customFormat="1" ht="39" hidden="1" customHeight="1" x14ac:dyDescent="0.2">
      <c r="A1817" s="42"/>
      <c r="B1817" s="112"/>
      <c r="C1817" s="51" t="s">
        <v>150</v>
      </c>
      <c r="D1817" s="140">
        <f t="shared" si="378"/>
        <v>0</v>
      </c>
      <c r="E1817" s="140"/>
      <c r="F1817" s="140"/>
      <c r="G1817" s="50" t="e">
        <f t="shared" si="373"/>
        <v>#DIV/0!</v>
      </c>
      <c r="H1817" s="140"/>
      <c r="I1817" s="140">
        <f t="shared" si="372"/>
        <v>0</v>
      </c>
      <c r="J1817" s="135">
        <f t="shared" si="372"/>
        <v>0</v>
      </c>
      <c r="K1817" s="50" t="e">
        <f t="shared" si="376"/>
        <v>#DIV/0!</v>
      </c>
      <c r="L1817" s="140"/>
      <c r="M1817" s="140"/>
      <c r="N1817" s="140"/>
      <c r="O1817" s="50" t="e">
        <f t="shared" si="377"/>
        <v>#DIV/0!</v>
      </c>
      <c r="P1817" s="34">
        <f t="shared" si="374"/>
        <v>0</v>
      </c>
      <c r="R1817" s="5"/>
    </row>
    <row r="1818" spans="1:18" s="17" customFormat="1" ht="16.5" hidden="1" x14ac:dyDescent="0.3">
      <c r="A1818" s="42"/>
      <c r="B1818" s="32">
        <v>85226</v>
      </c>
      <c r="C1818" s="41" t="s">
        <v>96</v>
      </c>
      <c r="D1818" s="135">
        <f t="shared" si="378"/>
        <v>0</v>
      </c>
      <c r="E1818" s="135">
        <f>SUM(E1819,E1828)</f>
        <v>0</v>
      </c>
      <c r="F1818" s="135">
        <f>SUM(F1819,F1828)</f>
        <v>0</v>
      </c>
      <c r="G1818" s="23" t="e">
        <f t="shared" si="373"/>
        <v>#DIV/0!</v>
      </c>
      <c r="H1818" s="135">
        <f>SUM(H1819,H1828)</f>
        <v>0</v>
      </c>
      <c r="I1818" s="135">
        <f t="shared" ref="I1818:J1881" si="379">E1818-M1818</f>
        <v>0</v>
      </c>
      <c r="J1818" s="135">
        <f t="shared" si="379"/>
        <v>0</v>
      </c>
      <c r="K1818" s="23"/>
      <c r="L1818" s="135">
        <f>SUM(L1819,L1828)</f>
        <v>0</v>
      </c>
      <c r="M1818" s="135">
        <f>SUM(M1819,M1828)</f>
        <v>0</v>
      </c>
      <c r="N1818" s="135">
        <f>SUM(N1819,N1828)</f>
        <v>0</v>
      </c>
      <c r="O1818" s="23" t="e">
        <f t="shared" si="377"/>
        <v>#DIV/0!</v>
      </c>
      <c r="P1818" s="31">
        <f t="shared" si="374"/>
        <v>0</v>
      </c>
      <c r="R1818" s="5"/>
    </row>
    <row r="1819" spans="1:18" s="2" customFormat="1" ht="15" hidden="1" customHeight="1" x14ac:dyDescent="0.2">
      <c r="A1819" s="42"/>
      <c r="B1819" s="45"/>
      <c r="C1819" s="41" t="s">
        <v>110</v>
      </c>
      <c r="D1819" s="135">
        <f t="shared" si="378"/>
        <v>0</v>
      </c>
      <c r="E1819" s="135">
        <f>SUM(E1821,E1825,E1826,E1827)</f>
        <v>0</v>
      </c>
      <c r="F1819" s="135">
        <f>SUM(F1821,F1825,F1826,F1827)</f>
        <v>0</v>
      </c>
      <c r="G1819" s="23" t="e">
        <f t="shared" si="373"/>
        <v>#DIV/0!</v>
      </c>
      <c r="H1819" s="135"/>
      <c r="I1819" s="135">
        <f t="shared" si="379"/>
        <v>0</v>
      </c>
      <c r="J1819" s="135">
        <f t="shared" si="379"/>
        <v>0</v>
      </c>
      <c r="K1819" s="23"/>
      <c r="L1819" s="135">
        <f>SUM(L1821,L1825,L1826,L1827)</f>
        <v>0</v>
      </c>
      <c r="M1819" s="135">
        <f>SUM(M1821,M1825,M1826,M1827)</f>
        <v>0</v>
      </c>
      <c r="N1819" s="135">
        <f>SUM(N1821,N1825,N1826,N1827)</f>
        <v>0</v>
      </c>
      <c r="O1819" s="23" t="e">
        <f t="shared" si="377"/>
        <v>#DIV/0!</v>
      </c>
      <c r="P1819" s="19">
        <f t="shared" si="374"/>
        <v>0</v>
      </c>
      <c r="R1819" s="5"/>
    </row>
    <row r="1820" spans="1:18" s="2" customFormat="1" hidden="1" x14ac:dyDescent="0.2">
      <c r="A1820" s="42"/>
      <c r="B1820" s="45"/>
      <c r="C1820" s="27" t="s">
        <v>22</v>
      </c>
      <c r="D1820" s="135">
        <f t="shared" si="378"/>
        <v>0</v>
      </c>
      <c r="E1820" s="135"/>
      <c r="F1820" s="135"/>
      <c r="G1820" s="23"/>
      <c r="H1820" s="135"/>
      <c r="I1820" s="135">
        <f t="shared" si="379"/>
        <v>0</v>
      </c>
      <c r="J1820" s="135">
        <f t="shared" si="379"/>
        <v>0</v>
      </c>
      <c r="K1820" s="23"/>
      <c r="L1820" s="135"/>
      <c r="M1820" s="135"/>
      <c r="N1820" s="135"/>
      <c r="O1820" s="23"/>
      <c r="P1820" s="19">
        <f t="shared" si="374"/>
        <v>0</v>
      </c>
      <c r="R1820" s="5"/>
    </row>
    <row r="1821" spans="1:18" s="2" customFormat="1" ht="15" hidden="1" customHeight="1" x14ac:dyDescent="0.2">
      <c r="A1821" s="42"/>
      <c r="B1821" s="45"/>
      <c r="C1821" s="22" t="s">
        <v>14</v>
      </c>
      <c r="D1821" s="135">
        <f t="shared" si="378"/>
        <v>0</v>
      </c>
      <c r="E1821" s="135">
        <f>SUM(E1823:E1824)</f>
        <v>0</v>
      </c>
      <c r="F1821" s="135">
        <f>SUM(F1823:F1824)</f>
        <v>0</v>
      </c>
      <c r="G1821" s="23" t="e">
        <f t="shared" si="373"/>
        <v>#DIV/0!</v>
      </c>
      <c r="H1821" s="135"/>
      <c r="I1821" s="135">
        <f t="shared" si="379"/>
        <v>0</v>
      </c>
      <c r="J1821" s="135">
        <f t="shared" si="379"/>
        <v>0</v>
      </c>
      <c r="K1821" s="23"/>
      <c r="L1821" s="135">
        <f>SUM(L1823:L1824)</f>
        <v>0</v>
      </c>
      <c r="M1821" s="135">
        <f>SUM(M1823:M1824)</f>
        <v>0</v>
      </c>
      <c r="N1821" s="135">
        <f>SUM(N1823:N1824)</f>
        <v>0</v>
      </c>
      <c r="O1821" s="23" t="e">
        <f t="shared" si="377"/>
        <v>#DIV/0!</v>
      </c>
      <c r="P1821" s="19">
        <f t="shared" si="374"/>
        <v>0</v>
      </c>
      <c r="R1821" s="5"/>
    </row>
    <row r="1822" spans="1:18" s="2" customFormat="1" ht="12.75" hidden="1" customHeight="1" x14ac:dyDescent="0.2">
      <c r="A1822" s="42"/>
      <c r="B1822" s="45"/>
      <c r="C1822" s="27" t="s">
        <v>15</v>
      </c>
      <c r="D1822" s="135">
        <f t="shared" si="378"/>
        <v>0</v>
      </c>
      <c r="E1822" s="135"/>
      <c r="F1822" s="135"/>
      <c r="G1822" s="23"/>
      <c r="H1822" s="135"/>
      <c r="I1822" s="135">
        <f t="shared" si="379"/>
        <v>0</v>
      </c>
      <c r="J1822" s="135">
        <f t="shared" si="379"/>
        <v>0</v>
      </c>
      <c r="K1822" s="23"/>
      <c r="L1822" s="135"/>
      <c r="M1822" s="135"/>
      <c r="N1822" s="135"/>
      <c r="O1822" s="23"/>
      <c r="P1822" s="19">
        <f t="shared" si="374"/>
        <v>0</v>
      </c>
      <c r="R1822" s="5"/>
    </row>
    <row r="1823" spans="1:18" s="2" customFormat="1" ht="15.75" hidden="1" customHeight="1" x14ac:dyDescent="0.2">
      <c r="A1823" s="42"/>
      <c r="B1823" s="45"/>
      <c r="C1823" s="27" t="s">
        <v>19</v>
      </c>
      <c r="D1823" s="135">
        <f t="shared" si="378"/>
        <v>0</v>
      </c>
      <c r="E1823" s="135"/>
      <c r="F1823" s="135"/>
      <c r="G1823" s="23" t="e">
        <f t="shared" si="373"/>
        <v>#DIV/0!</v>
      </c>
      <c r="H1823" s="135"/>
      <c r="I1823" s="135">
        <f t="shared" si="379"/>
        <v>0</v>
      </c>
      <c r="J1823" s="135">
        <f t="shared" si="379"/>
        <v>0</v>
      </c>
      <c r="K1823" s="23"/>
      <c r="L1823" s="135"/>
      <c r="M1823" s="135"/>
      <c r="N1823" s="135"/>
      <c r="O1823" s="23" t="e">
        <f t="shared" si="377"/>
        <v>#DIV/0!</v>
      </c>
      <c r="P1823" s="19">
        <f t="shared" si="374"/>
        <v>0</v>
      </c>
      <c r="R1823" s="5"/>
    </row>
    <row r="1824" spans="1:18" s="2" customFormat="1" ht="15.75" hidden="1" customHeight="1" x14ac:dyDescent="0.2">
      <c r="A1824" s="42"/>
      <c r="B1824" s="45"/>
      <c r="C1824" s="27" t="s">
        <v>18</v>
      </c>
      <c r="D1824" s="135">
        <f t="shared" si="378"/>
        <v>0</v>
      </c>
      <c r="E1824" s="135"/>
      <c r="F1824" s="135"/>
      <c r="G1824" s="23" t="e">
        <f t="shared" si="373"/>
        <v>#DIV/0!</v>
      </c>
      <c r="H1824" s="135"/>
      <c r="I1824" s="135">
        <f t="shared" si="379"/>
        <v>0</v>
      </c>
      <c r="J1824" s="135">
        <f t="shared" si="379"/>
        <v>0</v>
      </c>
      <c r="K1824" s="23"/>
      <c r="L1824" s="135"/>
      <c r="M1824" s="135"/>
      <c r="N1824" s="135"/>
      <c r="O1824" s="23" t="e">
        <f t="shared" si="377"/>
        <v>#DIV/0!</v>
      </c>
      <c r="P1824" s="19">
        <f t="shared" si="374"/>
        <v>0</v>
      </c>
      <c r="R1824" s="5"/>
    </row>
    <row r="1825" spans="1:18" s="2" customFormat="1" ht="15.75" hidden="1" customHeight="1" x14ac:dyDescent="0.2">
      <c r="A1825" s="42"/>
      <c r="B1825" s="112"/>
      <c r="C1825" s="49" t="s">
        <v>16</v>
      </c>
      <c r="D1825" s="140">
        <f t="shared" si="378"/>
        <v>0</v>
      </c>
      <c r="E1825" s="140"/>
      <c r="F1825" s="140"/>
      <c r="G1825" s="50" t="e">
        <f t="shared" ref="G1825:G1903" si="380">F1825/E1825*100</f>
        <v>#DIV/0!</v>
      </c>
      <c r="H1825" s="140"/>
      <c r="I1825" s="140">
        <f t="shared" si="379"/>
        <v>0</v>
      </c>
      <c r="J1825" s="140">
        <f t="shared" si="379"/>
        <v>0</v>
      </c>
      <c r="K1825" s="50"/>
      <c r="L1825" s="140"/>
      <c r="M1825" s="140"/>
      <c r="N1825" s="140"/>
      <c r="O1825" s="50" t="e">
        <f t="shared" si="377"/>
        <v>#DIV/0!</v>
      </c>
      <c r="P1825" s="34">
        <f t="shared" si="374"/>
        <v>0</v>
      </c>
      <c r="R1825" s="5"/>
    </row>
    <row r="1826" spans="1:18" s="2" customFormat="1" ht="15.75" hidden="1" customHeight="1" x14ac:dyDescent="0.2">
      <c r="A1826" s="42"/>
      <c r="B1826" s="45"/>
      <c r="C1826" s="22" t="s">
        <v>17</v>
      </c>
      <c r="D1826" s="135">
        <f t="shared" si="378"/>
        <v>0</v>
      </c>
      <c r="E1826" s="135"/>
      <c r="F1826" s="135"/>
      <c r="G1826" s="23" t="e">
        <f t="shared" si="380"/>
        <v>#DIV/0!</v>
      </c>
      <c r="H1826" s="135"/>
      <c r="I1826" s="135">
        <f t="shared" si="379"/>
        <v>0</v>
      </c>
      <c r="J1826" s="135">
        <f t="shared" si="379"/>
        <v>0</v>
      </c>
      <c r="K1826" s="23" t="e">
        <f t="shared" si="376"/>
        <v>#DIV/0!</v>
      </c>
      <c r="L1826" s="135"/>
      <c r="M1826" s="135"/>
      <c r="N1826" s="135"/>
      <c r="O1826" s="23" t="e">
        <f t="shared" si="377"/>
        <v>#DIV/0!</v>
      </c>
      <c r="P1826" s="19">
        <f t="shared" si="374"/>
        <v>0</v>
      </c>
      <c r="R1826" s="5"/>
    </row>
    <row r="1827" spans="1:18" s="2" customFormat="1" ht="39" hidden="1" customHeight="1" x14ac:dyDescent="0.2">
      <c r="A1827" s="42"/>
      <c r="B1827" s="45"/>
      <c r="C1827" s="24" t="s">
        <v>149</v>
      </c>
      <c r="D1827" s="135">
        <f t="shared" si="378"/>
        <v>0</v>
      </c>
      <c r="E1827" s="135"/>
      <c r="F1827" s="135"/>
      <c r="G1827" s="23" t="e">
        <f t="shared" si="380"/>
        <v>#DIV/0!</v>
      </c>
      <c r="H1827" s="135"/>
      <c r="I1827" s="135">
        <f t="shared" si="379"/>
        <v>0</v>
      </c>
      <c r="J1827" s="135">
        <f t="shared" si="379"/>
        <v>0</v>
      </c>
      <c r="K1827" s="23" t="e">
        <f t="shared" si="376"/>
        <v>#DIV/0!</v>
      </c>
      <c r="L1827" s="135"/>
      <c r="M1827" s="135"/>
      <c r="N1827" s="135"/>
      <c r="O1827" s="23" t="e">
        <f t="shared" si="377"/>
        <v>#DIV/0!</v>
      </c>
      <c r="P1827" s="19">
        <f t="shared" si="374"/>
        <v>0</v>
      </c>
      <c r="R1827" s="5"/>
    </row>
    <row r="1828" spans="1:18" s="2" customFormat="1" ht="15" hidden="1" customHeight="1" x14ac:dyDescent="0.2">
      <c r="A1828" s="42"/>
      <c r="B1828" s="45"/>
      <c r="C1828" s="25" t="s">
        <v>111</v>
      </c>
      <c r="D1828" s="135">
        <f t="shared" si="378"/>
        <v>0</v>
      </c>
      <c r="E1828" s="135">
        <f>SUM(E1830)</f>
        <v>0</v>
      </c>
      <c r="F1828" s="135">
        <f>SUM(F1830)</f>
        <v>0</v>
      </c>
      <c r="G1828" s="23" t="e">
        <f t="shared" si="380"/>
        <v>#DIV/0!</v>
      </c>
      <c r="H1828" s="135">
        <f>SUM(H1830)</f>
        <v>0</v>
      </c>
      <c r="I1828" s="135">
        <f t="shared" si="379"/>
        <v>0</v>
      </c>
      <c r="J1828" s="135">
        <f t="shared" si="379"/>
        <v>0</v>
      </c>
      <c r="K1828" s="23" t="e">
        <f t="shared" si="376"/>
        <v>#DIV/0!</v>
      </c>
      <c r="L1828" s="135">
        <f>SUM(L1830)</f>
        <v>0</v>
      </c>
      <c r="M1828" s="135">
        <f>SUM(M1830)</f>
        <v>0</v>
      </c>
      <c r="N1828" s="135">
        <f>SUM(N1830)</f>
        <v>0</v>
      </c>
      <c r="O1828" s="23" t="e">
        <f t="shared" si="377"/>
        <v>#DIV/0!</v>
      </c>
      <c r="P1828" s="19">
        <f t="shared" si="374"/>
        <v>0</v>
      </c>
      <c r="R1828" s="5"/>
    </row>
    <row r="1829" spans="1:18" s="2" customFormat="1" hidden="1" x14ac:dyDescent="0.2">
      <c r="A1829" s="42"/>
      <c r="B1829" s="45"/>
      <c r="C1829" s="26" t="s">
        <v>22</v>
      </c>
      <c r="D1829" s="135">
        <f t="shared" si="378"/>
        <v>0</v>
      </c>
      <c r="E1829" s="135"/>
      <c r="F1829" s="135"/>
      <c r="G1829" s="23" t="e">
        <f t="shared" si="380"/>
        <v>#DIV/0!</v>
      </c>
      <c r="H1829" s="135"/>
      <c r="I1829" s="135">
        <f t="shared" si="379"/>
        <v>0</v>
      </c>
      <c r="J1829" s="135">
        <f t="shared" si="379"/>
        <v>0</v>
      </c>
      <c r="K1829" s="23" t="e">
        <f t="shared" si="376"/>
        <v>#DIV/0!</v>
      </c>
      <c r="L1829" s="135"/>
      <c r="M1829" s="135"/>
      <c r="N1829" s="135"/>
      <c r="O1829" s="23" t="e">
        <f t="shared" si="377"/>
        <v>#DIV/0!</v>
      </c>
      <c r="P1829" s="19">
        <f t="shared" si="374"/>
        <v>0</v>
      </c>
      <c r="R1829" s="5"/>
    </row>
    <row r="1830" spans="1:18" s="2" customFormat="1" ht="15" hidden="1" customHeight="1" x14ac:dyDescent="0.2">
      <c r="A1830" s="42"/>
      <c r="B1830" s="45"/>
      <c r="C1830" s="22" t="s">
        <v>7</v>
      </c>
      <c r="D1830" s="135">
        <f t="shared" si="378"/>
        <v>0</v>
      </c>
      <c r="E1830" s="135"/>
      <c r="F1830" s="135"/>
      <c r="G1830" s="23" t="e">
        <f t="shared" si="380"/>
        <v>#DIV/0!</v>
      </c>
      <c r="H1830" s="135"/>
      <c r="I1830" s="135">
        <f t="shared" si="379"/>
        <v>0</v>
      </c>
      <c r="J1830" s="135">
        <f t="shared" si="379"/>
        <v>0</v>
      </c>
      <c r="K1830" s="23" t="e">
        <f t="shared" si="376"/>
        <v>#DIV/0!</v>
      </c>
      <c r="L1830" s="135"/>
      <c r="M1830" s="135"/>
      <c r="N1830" s="135"/>
      <c r="O1830" s="23" t="e">
        <f t="shared" si="377"/>
        <v>#DIV/0!</v>
      </c>
      <c r="P1830" s="19">
        <f t="shared" ref="P1830:P1908" si="381">E1830-D1830</f>
        <v>0</v>
      </c>
      <c r="R1830" s="5"/>
    </row>
    <row r="1831" spans="1:18" s="2" customFormat="1" hidden="1" x14ac:dyDescent="0.2">
      <c r="A1831" s="42"/>
      <c r="B1831" s="45"/>
      <c r="C1831" s="27" t="s">
        <v>15</v>
      </c>
      <c r="D1831" s="135">
        <f t="shared" si="378"/>
        <v>0</v>
      </c>
      <c r="E1831" s="135"/>
      <c r="F1831" s="135"/>
      <c r="G1831" s="23" t="e">
        <f t="shared" si="380"/>
        <v>#DIV/0!</v>
      </c>
      <c r="H1831" s="135"/>
      <c r="I1831" s="135">
        <f t="shared" si="379"/>
        <v>0</v>
      </c>
      <c r="J1831" s="135">
        <f t="shared" si="379"/>
        <v>0</v>
      </c>
      <c r="K1831" s="23" t="e">
        <f t="shared" si="376"/>
        <v>#DIV/0!</v>
      </c>
      <c r="L1831" s="135"/>
      <c r="M1831" s="135"/>
      <c r="N1831" s="135"/>
      <c r="O1831" s="23" t="e">
        <f t="shared" si="377"/>
        <v>#DIV/0!</v>
      </c>
      <c r="P1831" s="19">
        <f t="shared" si="381"/>
        <v>0</v>
      </c>
      <c r="R1831" s="5"/>
    </row>
    <row r="1832" spans="1:18" s="2" customFormat="1" ht="39" hidden="1" customHeight="1" x14ac:dyDescent="0.2">
      <c r="A1832" s="42"/>
      <c r="B1832" s="112"/>
      <c r="C1832" s="51" t="s">
        <v>150</v>
      </c>
      <c r="D1832" s="140">
        <f t="shared" si="378"/>
        <v>0</v>
      </c>
      <c r="E1832" s="140"/>
      <c r="F1832" s="140"/>
      <c r="G1832" s="50" t="e">
        <f t="shared" si="380"/>
        <v>#DIV/0!</v>
      </c>
      <c r="H1832" s="140"/>
      <c r="I1832" s="140">
        <f t="shared" si="379"/>
        <v>0</v>
      </c>
      <c r="J1832" s="135">
        <f t="shared" si="379"/>
        <v>0</v>
      </c>
      <c r="K1832" s="50" t="e">
        <f t="shared" si="376"/>
        <v>#DIV/0!</v>
      </c>
      <c r="L1832" s="140"/>
      <c r="M1832" s="140"/>
      <c r="N1832" s="140"/>
      <c r="O1832" s="50" t="e">
        <f t="shared" si="377"/>
        <v>#DIV/0!</v>
      </c>
      <c r="P1832" s="34">
        <f t="shared" si="381"/>
        <v>0</v>
      </c>
      <c r="R1832" s="5"/>
    </row>
    <row r="1833" spans="1:18" s="17" customFormat="1" ht="28.5" customHeight="1" x14ac:dyDescent="0.3">
      <c r="A1833" s="42"/>
      <c r="B1833" s="32">
        <v>85228</v>
      </c>
      <c r="C1833" s="120" t="s">
        <v>62</v>
      </c>
      <c r="D1833" s="135">
        <f t="shared" si="378"/>
        <v>21024124</v>
      </c>
      <c r="E1833" s="135">
        <f>SUM(E1834,E1843)</f>
        <v>24448911.760000002</v>
      </c>
      <c r="F1833" s="135">
        <f>SUM(F1834,F1843)</f>
        <v>24370847.98</v>
      </c>
      <c r="G1833" s="23">
        <f t="shared" si="380"/>
        <v>99.680706524828977</v>
      </c>
      <c r="H1833" s="135">
        <f>SUM(H1834,H1843)</f>
        <v>21024124</v>
      </c>
      <c r="I1833" s="135">
        <f t="shared" si="379"/>
        <v>24448911.760000002</v>
      </c>
      <c r="J1833" s="135">
        <f t="shared" si="379"/>
        <v>24370847.98</v>
      </c>
      <c r="K1833" s="23">
        <f t="shared" si="376"/>
        <v>99.680706524828977</v>
      </c>
      <c r="L1833" s="135"/>
      <c r="M1833" s="135"/>
      <c r="N1833" s="135"/>
      <c r="O1833" s="23"/>
      <c r="P1833" s="31">
        <f t="shared" si="381"/>
        <v>3424787.7600000016</v>
      </c>
      <c r="R1833" s="5"/>
    </row>
    <row r="1834" spans="1:18" s="2" customFormat="1" ht="12.75" customHeight="1" x14ac:dyDescent="0.2">
      <c r="A1834" s="42"/>
      <c r="B1834" s="45"/>
      <c r="C1834" s="41" t="s">
        <v>110</v>
      </c>
      <c r="D1834" s="135">
        <f t="shared" si="378"/>
        <v>21024124</v>
      </c>
      <c r="E1834" s="135">
        <f>SUM(E1836,E1840,E1841,E1842)</f>
        <v>24448911.760000002</v>
      </c>
      <c r="F1834" s="135">
        <f>SUM(F1836,F1840,F1841,F1842)</f>
        <v>24370847.98</v>
      </c>
      <c r="G1834" s="23">
        <f t="shared" si="380"/>
        <v>99.680706524828977</v>
      </c>
      <c r="H1834" s="135">
        <f>SUM(H1836,H1840,H1841,H1842)</f>
        <v>21024124</v>
      </c>
      <c r="I1834" s="135">
        <f t="shared" si="379"/>
        <v>24448911.760000002</v>
      </c>
      <c r="J1834" s="135">
        <f t="shared" si="379"/>
        <v>24370847.98</v>
      </c>
      <c r="K1834" s="23">
        <f t="shared" si="376"/>
        <v>99.680706524828977</v>
      </c>
      <c r="L1834" s="135"/>
      <c r="M1834" s="135"/>
      <c r="N1834" s="135"/>
      <c r="O1834" s="23"/>
      <c r="P1834" s="19">
        <f t="shared" si="381"/>
        <v>3424787.7600000016</v>
      </c>
      <c r="R1834" s="5"/>
    </row>
    <row r="1835" spans="1:18" s="2" customFormat="1" ht="12" customHeight="1" x14ac:dyDescent="0.2">
      <c r="A1835" s="42"/>
      <c r="B1835" s="45"/>
      <c r="C1835" s="27" t="s">
        <v>22</v>
      </c>
      <c r="D1835" s="135"/>
      <c r="E1835" s="135"/>
      <c r="F1835" s="135"/>
      <c r="G1835" s="23"/>
      <c r="H1835" s="135"/>
      <c r="I1835" s="135"/>
      <c r="J1835" s="135"/>
      <c r="K1835" s="23"/>
      <c r="L1835" s="135"/>
      <c r="M1835" s="135"/>
      <c r="N1835" s="135"/>
      <c r="O1835" s="23"/>
      <c r="P1835" s="19">
        <f t="shared" si="381"/>
        <v>0</v>
      </c>
      <c r="R1835" s="5"/>
    </row>
    <row r="1836" spans="1:18" s="2" customFormat="1" ht="15" customHeight="1" x14ac:dyDescent="0.2">
      <c r="A1836" s="42"/>
      <c r="B1836" s="45"/>
      <c r="C1836" s="22" t="s">
        <v>14</v>
      </c>
      <c r="D1836" s="135">
        <f t="shared" si="378"/>
        <v>743100</v>
      </c>
      <c r="E1836" s="135">
        <f>SUM(E1838:E1839)</f>
        <v>1000846</v>
      </c>
      <c r="F1836" s="135">
        <f>SUM(F1838:F1839)</f>
        <v>930143.05</v>
      </c>
      <c r="G1836" s="23">
        <f t="shared" si="380"/>
        <v>92.935681413524165</v>
      </c>
      <c r="H1836" s="135">
        <f>SUM(H1838:H1839)</f>
        <v>743100</v>
      </c>
      <c r="I1836" s="135">
        <f t="shared" si="379"/>
        <v>1000846</v>
      </c>
      <c r="J1836" s="135">
        <f t="shared" si="379"/>
        <v>930143.05</v>
      </c>
      <c r="K1836" s="23">
        <f t="shared" si="376"/>
        <v>92.935681413524165</v>
      </c>
      <c r="L1836" s="135"/>
      <c r="M1836" s="135"/>
      <c r="N1836" s="135"/>
      <c r="O1836" s="23"/>
      <c r="P1836" s="19">
        <f t="shared" si="381"/>
        <v>257746</v>
      </c>
      <c r="R1836" s="5"/>
    </row>
    <row r="1837" spans="1:18" s="2" customFormat="1" x14ac:dyDescent="0.2">
      <c r="A1837" s="42"/>
      <c r="B1837" s="45"/>
      <c r="C1837" s="27" t="s">
        <v>15</v>
      </c>
      <c r="D1837" s="135"/>
      <c r="E1837" s="135"/>
      <c r="F1837" s="135"/>
      <c r="G1837" s="23"/>
      <c r="H1837" s="135"/>
      <c r="I1837" s="135"/>
      <c r="J1837" s="135"/>
      <c r="K1837" s="23"/>
      <c r="L1837" s="135"/>
      <c r="M1837" s="135"/>
      <c r="N1837" s="135"/>
      <c r="O1837" s="23"/>
      <c r="P1837" s="19">
        <f t="shared" si="381"/>
        <v>0</v>
      </c>
      <c r="R1837" s="5"/>
    </row>
    <row r="1838" spans="1:18" s="2" customFormat="1" ht="15" customHeight="1" x14ac:dyDescent="0.2">
      <c r="A1838" s="42"/>
      <c r="B1838" s="45"/>
      <c r="C1838" s="27" t="s">
        <v>19</v>
      </c>
      <c r="D1838" s="135">
        <f t="shared" si="378"/>
        <v>645400</v>
      </c>
      <c r="E1838" s="135">
        <v>879145</v>
      </c>
      <c r="F1838" s="135">
        <v>810778.53</v>
      </c>
      <c r="G1838" s="23">
        <f t="shared" si="380"/>
        <v>92.223527404466836</v>
      </c>
      <c r="H1838" s="135">
        <v>645400</v>
      </c>
      <c r="I1838" s="135">
        <f t="shared" si="379"/>
        <v>879145</v>
      </c>
      <c r="J1838" s="135">
        <f t="shared" si="379"/>
        <v>810778.53</v>
      </c>
      <c r="K1838" s="23">
        <f t="shared" si="376"/>
        <v>92.223527404466836</v>
      </c>
      <c r="L1838" s="135"/>
      <c r="M1838" s="135"/>
      <c r="N1838" s="135"/>
      <c r="O1838" s="23"/>
      <c r="P1838" s="19">
        <f t="shared" si="381"/>
        <v>233745</v>
      </c>
      <c r="R1838" s="5"/>
    </row>
    <row r="1839" spans="1:18" s="2" customFormat="1" ht="15" customHeight="1" x14ac:dyDescent="0.2">
      <c r="A1839" s="42"/>
      <c r="B1839" s="45"/>
      <c r="C1839" s="27" t="s">
        <v>18</v>
      </c>
      <c r="D1839" s="135">
        <f t="shared" si="378"/>
        <v>97700</v>
      </c>
      <c r="E1839" s="135">
        <v>121701</v>
      </c>
      <c r="F1839" s="135">
        <v>119364.52</v>
      </c>
      <c r="G1839" s="23">
        <f t="shared" si="380"/>
        <v>98.08014724611958</v>
      </c>
      <c r="H1839" s="135">
        <v>97700</v>
      </c>
      <c r="I1839" s="135">
        <f t="shared" si="379"/>
        <v>121701</v>
      </c>
      <c r="J1839" s="135">
        <f t="shared" si="379"/>
        <v>119364.52</v>
      </c>
      <c r="K1839" s="23">
        <f t="shared" si="376"/>
        <v>98.08014724611958</v>
      </c>
      <c r="L1839" s="135"/>
      <c r="M1839" s="135"/>
      <c r="N1839" s="135"/>
      <c r="O1839" s="23"/>
      <c r="P1839" s="19">
        <f t="shared" si="381"/>
        <v>24001</v>
      </c>
      <c r="R1839" s="5"/>
    </row>
    <row r="1840" spans="1:18" s="2" customFormat="1" ht="15" customHeight="1" x14ac:dyDescent="0.2">
      <c r="A1840" s="42"/>
      <c r="B1840" s="112"/>
      <c r="C1840" s="49" t="s">
        <v>16</v>
      </c>
      <c r="D1840" s="140">
        <f t="shared" si="378"/>
        <v>20281024</v>
      </c>
      <c r="E1840" s="140">
        <v>23448065.760000002</v>
      </c>
      <c r="F1840" s="140">
        <v>23440704.93</v>
      </c>
      <c r="G1840" s="50">
        <f t="shared" si="380"/>
        <v>99.968607943719775</v>
      </c>
      <c r="H1840" s="140">
        <v>20281024</v>
      </c>
      <c r="I1840" s="140">
        <f t="shared" si="379"/>
        <v>23448065.760000002</v>
      </c>
      <c r="J1840" s="140">
        <f t="shared" si="379"/>
        <v>23440704.93</v>
      </c>
      <c r="K1840" s="50">
        <f t="shared" si="376"/>
        <v>99.968607943719775</v>
      </c>
      <c r="L1840" s="140"/>
      <c r="M1840" s="140"/>
      <c r="N1840" s="140"/>
      <c r="O1840" s="50"/>
      <c r="P1840" s="34">
        <f t="shared" si="381"/>
        <v>3167041.7600000016</v>
      </c>
      <c r="R1840" s="5"/>
    </row>
    <row r="1841" spans="1:18" s="2" customFormat="1" ht="15" hidden="1" customHeight="1" x14ac:dyDescent="0.2">
      <c r="A1841" s="42"/>
      <c r="B1841" s="45"/>
      <c r="C1841" s="22" t="s">
        <v>17</v>
      </c>
      <c r="D1841" s="135">
        <f t="shared" si="378"/>
        <v>0</v>
      </c>
      <c r="E1841" s="135"/>
      <c r="F1841" s="135"/>
      <c r="G1841" s="23" t="e">
        <f t="shared" si="380"/>
        <v>#DIV/0!</v>
      </c>
      <c r="H1841" s="135"/>
      <c r="I1841" s="135">
        <f t="shared" si="379"/>
        <v>0</v>
      </c>
      <c r="J1841" s="135">
        <f t="shared" si="379"/>
        <v>0</v>
      </c>
      <c r="K1841" s="23" t="e">
        <f t="shared" si="376"/>
        <v>#DIV/0!</v>
      </c>
      <c r="L1841" s="135"/>
      <c r="M1841" s="135"/>
      <c r="N1841" s="135"/>
      <c r="O1841" s="23" t="e">
        <f t="shared" si="377"/>
        <v>#DIV/0!</v>
      </c>
      <c r="P1841" s="19">
        <f t="shared" si="381"/>
        <v>0</v>
      </c>
      <c r="R1841" s="5"/>
    </row>
    <row r="1842" spans="1:18" s="2" customFormat="1" ht="39" hidden="1" customHeight="1" x14ac:dyDescent="0.2">
      <c r="A1842" s="42"/>
      <c r="B1842" s="45"/>
      <c r="C1842" s="24" t="s">
        <v>149</v>
      </c>
      <c r="D1842" s="135">
        <f t="shared" si="378"/>
        <v>0</v>
      </c>
      <c r="E1842" s="135"/>
      <c r="F1842" s="135"/>
      <c r="G1842" s="23" t="e">
        <f t="shared" si="380"/>
        <v>#DIV/0!</v>
      </c>
      <c r="H1842" s="135"/>
      <c r="I1842" s="135">
        <f t="shared" si="379"/>
        <v>0</v>
      </c>
      <c r="J1842" s="135">
        <f t="shared" si="379"/>
        <v>0</v>
      </c>
      <c r="K1842" s="23" t="e">
        <f t="shared" si="376"/>
        <v>#DIV/0!</v>
      </c>
      <c r="L1842" s="135"/>
      <c r="M1842" s="135"/>
      <c r="N1842" s="135"/>
      <c r="O1842" s="23" t="e">
        <f t="shared" si="377"/>
        <v>#DIV/0!</v>
      </c>
      <c r="P1842" s="19">
        <f t="shared" si="381"/>
        <v>0</v>
      </c>
      <c r="R1842" s="5"/>
    </row>
    <row r="1843" spans="1:18" s="2" customFormat="1" ht="15" hidden="1" customHeight="1" x14ac:dyDescent="0.2">
      <c r="A1843" s="42"/>
      <c r="B1843" s="45"/>
      <c r="C1843" s="25" t="s">
        <v>111</v>
      </c>
      <c r="D1843" s="135">
        <f t="shared" si="378"/>
        <v>0</v>
      </c>
      <c r="E1843" s="135">
        <f>SUM(E1845)</f>
        <v>0</v>
      </c>
      <c r="F1843" s="135">
        <f>SUM(F1845)</f>
        <v>0</v>
      </c>
      <c r="G1843" s="23" t="e">
        <f t="shared" si="380"/>
        <v>#DIV/0!</v>
      </c>
      <c r="H1843" s="135">
        <f>SUM(H1845)</f>
        <v>0</v>
      </c>
      <c r="I1843" s="135">
        <f t="shared" si="379"/>
        <v>0</v>
      </c>
      <c r="J1843" s="135">
        <f t="shared" si="379"/>
        <v>0</v>
      </c>
      <c r="K1843" s="23" t="e">
        <f t="shared" ref="K1843:K1915" si="382">J1843/I1843*100</f>
        <v>#DIV/0!</v>
      </c>
      <c r="L1843" s="135">
        <f>SUM(L1845)</f>
        <v>0</v>
      </c>
      <c r="M1843" s="135">
        <f>SUM(M1845)</f>
        <v>0</v>
      </c>
      <c r="N1843" s="135">
        <f>SUM(N1845)</f>
        <v>0</v>
      </c>
      <c r="O1843" s="23" t="e">
        <f t="shared" ref="O1843:O1920" si="383">N1843/M1843*100</f>
        <v>#DIV/0!</v>
      </c>
      <c r="P1843" s="19">
        <f t="shared" si="381"/>
        <v>0</v>
      </c>
      <c r="R1843" s="5"/>
    </row>
    <row r="1844" spans="1:18" s="2" customFormat="1" hidden="1" x14ac:dyDescent="0.2">
      <c r="A1844" s="42"/>
      <c r="B1844" s="45"/>
      <c r="C1844" s="26" t="s">
        <v>22</v>
      </c>
      <c r="D1844" s="135">
        <f t="shared" si="378"/>
        <v>0</v>
      </c>
      <c r="E1844" s="135"/>
      <c r="F1844" s="135"/>
      <c r="G1844" s="23" t="e">
        <f t="shared" si="380"/>
        <v>#DIV/0!</v>
      </c>
      <c r="H1844" s="135"/>
      <c r="I1844" s="135">
        <f t="shared" si="379"/>
        <v>0</v>
      </c>
      <c r="J1844" s="135">
        <f t="shared" si="379"/>
        <v>0</v>
      </c>
      <c r="K1844" s="23" t="e">
        <f t="shared" si="382"/>
        <v>#DIV/0!</v>
      </c>
      <c r="L1844" s="135"/>
      <c r="M1844" s="135"/>
      <c r="N1844" s="135"/>
      <c r="O1844" s="23" t="e">
        <f t="shared" si="383"/>
        <v>#DIV/0!</v>
      </c>
      <c r="P1844" s="19">
        <f t="shared" si="381"/>
        <v>0</v>
      </c>
      <c r="R1844" s="5"/>
    </row>
    <row r="1845" spans="1:18" s="2" customFormat="1" ht="14.25" hidden="1" customHeight="1" x14ac:dyDescent="0.2">
      <c r="A1845" s="42"/>
      <c r="B1845" s="45"/>
      <c r="C1845" s="22" t="s">
        <v>7</v>
      </c>
      <c r="D1845" s="135">
        <f t="shared" si="378"/>
        <v>0</v>
      </c>
      <c r="E1845" s="135"/>
      <c r="F1845" s="135"/>
      <c r="G1845" s="23" t="e">
        <f t="shared" si="380"/>
        <v>#DIV/0!</v>
      </c>
      <c r="H1845" s="135"/>
      <c r="I1845" s="135">
        <f t="shared" si="379"/>
        <v>0</v>
      </c>
      <c r="J1845" s="135">
        <f t="shared" si="379"/>
        <v>0</v>
      </c>
      <c r="K1845" s="23" t="e">
        <f t="shared" si="382"/>
        <v>#DIV/0!</v>
      </c>
      <c r="L1845" s="135"/>
      <c r="M1845" s="135"/>
      <c r="N1845" s="135"/>
      <c r="O1845" s="23" t="e">
        <f t="shared" si="383"/>
        <v>#DIV/0!</v>
      </c>
      <c r="P1845" s="19">
        <f t="shared" si="381"/>
        <v>0</v>
      </c>
      <c r="R1845" s="5"/>
    </row>
    <row r="1846" spans="1:18" s="2" customFormat="1" hidden="1" x14ac:dyDescent="0.2">
      <c r="A1846" s="42"/>
      <c r="B1846" s="45"/>
      <c r="C1846" s="27" t="s">
        <v>15</v>
      </c>
      <c r="D1846" s="135">
        <f t="shared" si="378"/>
        <v>0</v>
      </c>
      <c r="E1846" s="135"/>
      <c r="F1846" s="135"/>
      <c r="G1846" s="23" t="e">
        <f t="shared" si="380"/>
        <v>#DIV/0!</v>
      </c>
      <c r="H1846" s="135"/>
      <c r="I1846" s="135">
        <f t="shared" si="379"/>
        <v>0</v>
      </c>
      <c r="J1846" s="135">
        <f t="shared" si="379"/>
        <v>0</v>
      </c>
      <c r="K1846" s="23" t="e">
        <f t="shared" si="382"/>
        <v>#DIV/0!</v>
      </c>
      <c r="L1846" s="135"/>
      <c r="M1846" s="135"/>
      <c r="N1846" s="135"/>
      <c r="O1846" s="23" t="e">
        <f t="shared" si="383"/>
        <v>#DIV/0!</v>
      </c>
      <c r="P1846" s="19">
        <f t="shared" si="381"/>
        <v>0</v>
      </c>
      <c r="R1846" s="5"/>
    </row>
    <row r="1847" spans="1:18" s="2" customFormat="1" ht="38.25" hidden="1" customHeight="1" x14ac:dyDescent="0.2">
      <c r="A1847" s="42"/>
      <c r="B1847" s="112"/>
      <c r="C1847" s="51" t="s">
        <v>150</v>
      </c>
      <c r="D1847" s="140">
        <f t="shared" si="378"/>
        <v>0</v>
      </c>
      <c r="E1847" s="140"/>
      <c r="F1847" s="140"/>
      <c r="G1847" s="50" t="e">
        <f t="shared" si="380"/>
        <v>#DIV/0!</v>
      </c>
      <c r="H1847" s="140"/>
      <c r="I1847" s="140">
        <f t="shared" si="379"/>
        <v>0</v>
      </c>
      <c r="J1847" s="135">
        <f t="shared" si="379"/>
        <v>0</v>
      </c>
      <c r="K1847" s="50" t="e">
        <f t="shared" si="382"/>
        <v>#DIV/0!</v>
      </c>
      <c r="L1847" s="140"/>
      <c r="M1847" s="140"/>
      <c r="N1847" s="140"/>
      <c r="O1847" s="50" t="e">
        <f t="shared" si="383"/>
        <v>#DIV/0!</v>
      </c>
      <c r="P1847" s="34">
        <f t="shared" si="381"/>
        <v>0</v>
      </c>
      <c r="R1847" s="5"/>
    </row>
    <row r="1848" spans="1:18" s="17" customFormat="1" ht="15" customHeight="1" x14ac:dyDescent="0.3">
      <c r="A1848" s="42"/>
      <c r="B1848" s="32">
        <v>85230</v>
      </c>
      <c r="C1848" s="25" t="s">
        <v>198</v>
      </c>
      <c r="D1848" s="135">
        <f t="shared" si="378"/>
        <v>18485371</v>
      </c>
      <c r="E1848" s="135">
        <f>SUM(E1849,E1858)</f>
        <v>26734997</v>
      </c>
      <c r="F1848" s="135">
        <f>SUM(F1849,F1858)</f>
        <v>26733960.100000001</v>
      </c>
      <c r="G1848" s="23">
        <f t="shared" si="380"/>
        <v>99.996121563058352</v>
      </c>
      <c r="H1848" s="135">
        <f>SUM(H1849,H1858)</f>
        <v>18485371</v>
      </c>
      <c r="I1848" s="135">
        <f t="shared" si="379"/>
        <v>26734997</v>
      </c>
      <c r="J1848" s="135">
        <f t="shared" si="379"/>
        <v>26733960.100000001</v>
      </c>
      <c r="K1848" s="23">
        <f t="shared" si="382"/>
        <v>99.996121563058352</v>
      </c>
      <c r="L1848" s="135"/>
      <c r="M1848" s="135"/>
      <c r="N1848" s="135"/>
      <c r="O1848" s="23"/>
      <c r="P1848" s="31">
        <f t="shared" si="381"/>
        <v>8249626</v>
      </c>
      <c r="R1848" s="5"/>
    </row>
    <row r="1849" spans="1:18" s="2" customFormat="1" ht="9" customHeight="1" x14ac:dyDescent="0.2">
      <c r="A1849" s="42"/>
      <c r="B1849" s="32"/>
      <c r="C1849" s="41" t="s">
        <v>110</v>
      </c>
      <c r="D1849" s="135">
        <f t="shared" si="378"/>
        <v>18485371</v>
      </c>
      <c r="E1849" s="135">
        <f>SUM(E1851,E1856,E1857)</f>
        <v>26734997</v>
      </c>
      <c r="F1849" s="135">
        <f>SUM(F1851,F1856:F1857)</f>
        <v>26733960.100000001</v>
      </c>
      <c r="G1849" s="23">
        <f t="shared" si="380"/>
        <v>99.996121563058352</v>
      </c>
      <c r="H1849" s="135">
        <f>SUM(H1851,H1856,H1857)</f>
        <v>18485371</v>
      </c>
      <c r="I1849" s="135">
        <f t="shared" si="379"/>
        <v>26734997</v>
      </c>
      <c r="J1849" s="135">
        <f t="shared" si="379"/>
        <v>26733960.100000001</v>
      </c>
      <c r="K1849" s="23">
        <f t="shared" si="382"/>
        <v>99.996121563058352</v>
      </c>
      <c r="L1849" s="135"/>
      <c r="M1849" s="135"/>
      <c r="N1849" s="135"/>
      <c r="O1849" s="23"/>
      <c r="P1849" s="19">
        <f t="shared" si="381"/>
        <v>8249626</v>
      </c>
      <c r="R1849" s="5"/>
    </row>
    <row r="1850" spans="1:18" s="2" customFormat="1" x14ac:dyDescent="0.2">
      <c r="A1850" s="42"/>
      <c r="B1850" s="32"/>
      <c r="C1850" s="27" t="s">
        <v>22</v>
      </c>
      <c r="D1850" s="135"/>
      <c r="E1850" s="135"/>
      <c r="F1850" s="135"/>
      <c r="G1850" s="23"/>
      <c r="H1850" s="135"/>
      <c r="I1850" s="135"/>
      <c r="J1850" s="135"/>
      <c r="K1850" s="23"/>
      <c r="L1850" s="135"/>
      <c r="M1850" s="135"/>
      <c r="N1850" s="135"/>
      <c r="O1850" s="23"/>
      <c r="P1850" s="19">
        <f t="shared" si="381"/>
        <v>0</v>
      </c>
      <c r="R1850" s="5"/>
    </row>
    <row r="1851" spans="1:18" s="2" customFormat="1" ht="11.25" customHeight="1" x14ac:dyDescent="0.2">
      <c r="A1851" s="42"/>
      <c r="B1851" s="32"/>
      <c r="C1851" s="22" t="s">
        <v>14</v>
      </c>
      <c r="D1851" s="135">
        <f t="shared" si="378"/>
        <v>533400</v>
      </c>
      <c r="E1851" s="135">
        <f>SUM(E1853:E1854)</f>
        <v>555400</v>
      </c>
      <c r="F1851" s="135">
        <f>SUM(F1853:F1854)</f>
        <v>554752.64</v>
      </c>
      <c r="G1851" s="23">
        <f t="shared" si="380"/>
        <v>99.883442563917896</v>
      </c>
      <c r="H1851" s="135">
        <f>SUM(H1854)</f>
        <v>533400</v>
      </c>
      <c r="I1851" s="135">
        <f t="shared" si="379"/>
        <v>555400</v>
      </c>
      <c r="J1851" s="135">
        <f t="shared" si="379"/>
        <v>554752.64</v>
      </c>
      <c r="K1851" s="23">
        <f t="shared" si="382"/>
        <v>99.883442563917896</v>
      </c>
      <c r="L1851" s="135"/>
      <c r="M1851" s="135"/>
      <c r="N1851" s="135"/>
      <c r="O1851" s="23"/>
      <c r="P1851" s="19">
        <f t="shared" si="381"/>
        <v>22000</v>
      </c>
      <c r="R1851" s="5"/>
    </row>
    <row r="1852" spans="1:18" s="2" customFormat="1" x14ac:dyDescent="0.2">
      <c r="A1852" s="42"/>
      <c r="B1852" s="32"/>
      <c r="C1852" s="27" t="s">
        <v>15</v>
      </c>
      <c r="D1852" s="135"/>
      <c r="E1852" s="135"/>
      <c r="F1852" s="135"/>
      <c r="G1852" s="23"/>
      <c r="H1852" s="135"/>
      <c r="I1852" s="135"/>
      <c r="J1852" s="135"/>
      <c r="K1852" s="23"/>
      <c r="L1852" s="135"/>
      <c r="M1852" s="135"/>
      <c r="N1852" s="135"/>
      <c r="O1852" s="23"/>
      <c r="P1852" s="19">
        <f t="shared" si="381"/>
        <v>0</v>
      </c>
      <c r="R1852" s="5"/>
    </row>
    <row r="1853" spans="1:18" s="2" customFormat="1" ht="15" hidden="1" customHeight="1" x14ac:dyDescent="0.2">
      <c r="A1853" s="42"/>
      <c r="B1853" s="32"/>
      <c r="C1853" s="27" t="s">
        <v>19</v>
      </c>
      <c r="D1853" s="135">
        <f t="shared" si="378"/>
        <v>0</v>
      </c>
      <c r="E1853" s="135"/>
      <c r="F1853" s="135"/>
      <c r="G1853" s="23" t="e">
        <f t="shared" si="380"/>
        <v>#DIV/0!</v>
      </c>
      <c r="H1853" s="135"/>
      <c r="I1853" s="135">
        <f t="shared" si="379"/>
        <v>0</v>
      </c>
      <c r="J1853" s="135">
        <f t="shared" si="379"/>
        <v>0</v>
      </c>
      <c r="K1853" s="23" t="e">
        <f t="shared" si="382"/>
        <v>#DIV/0!</v>
      </c>
      <c r="L1853" s="135"/>
      <c r="M1853" s="135"/>
      <c r="N1853" s="135"/>
      <c r="O1853" s="23"/>
      <c r="P1853" s="19">
        <f t="shared" si="381"/>
        <v>0</v>
      </c>
      <c r="R1853" s="5"/>
    </row>
    <row r="1854" spans="1:18" s="2" customFormat="1" ht="9.75" customHeight="1" x14ac:dyDescent="0.2">
      <c r="A1854" s="42"/>
      <c r="B1854" s="32"/>
      <c r="C1854" s="27" t="s">
        <v>18</v>
      </c>
      <c r="D1854" s="135">
        <f t="shared" si="378"/>
        <v>533400</v>
      </c>
      <c r="E1854" s="135">
        <v>555400</v>
      </c>
      <c r="F1854" s="135">
        <v>554752.64</v>
      </c>
      <c r="G1854" s="23">
        <f t="shared" si="380"/>
        <v>99.883442563917896</v>
      </c>
      <c r="H1854" s="135">
        <v>533400</v>
      </c>
      <c r="I1854" s="135">
        <f t="shared" si="379"/>
        <v>555400</v>
      </c>
      <c r="J1854" s="135">
        <f t="shared" si="379"/>
        <v>554752.64</v>
      </c>
      <c r="K1854" s="23">
        <f t="shared" si="382"/>
        <v>99.883442563917896</v>
      </c>
      <c r="L1854" s="135"/>
      <c r="M1854" s="135"/>
      <c r="N1854" s="135"/>
      <c r="O1854" s="23"/>
      <c r="P1854" s="19">
        <f t="shared" si="381"/>
        <v>22000</v>
      </c>
      <c r="R1854" s="5"/>
    </row>
    <row r="1855" spans="1:18" s="2" customFormat="1" ht="15" hidden="1" customHeight="1" x14ac:dyDescent="0.2">
      <c r="A1855" s="42"/>
      <c r="B1855" s="32"/>
      <c r="C1855" s="22" t="s">
        <v>16</v>
      </c>
      <c r="D1855" s="135">
        <f t="shared" si="378"/>
        <v>0</v>
      </c>
      <c r="E1855" s="135"/>
      <c r="F1855" s="135"/>
      <c r="G1855" s="23" t="e">
        <f t="shared" si="380"/>
        <v>#DIV/0!</v>
      </c>
      <c r="H1855" s="135"/>
      <c r="I1855" s="135">
        <f t="shared" si="379"/>
        <v>0</v>
      </c>
      <c r="J1855" s="135">
        <f t="shared" si="379"/>
        <v>0</v>
      </c>
      <c r="K1855" s="23" t="e">
        <f t="shared" si="382"/>
        <v>#DIV/0!</v>
      </c>
      <c r="L1855" s="135"/>
      <c r="M1855" s="135"/>
      <c r="N1855" s="135"/>
      <c r="O1855" s="23"/>
      <c r="P1855" s="19">
        <f t="shared" si="381"/>
        <v>0</v>
      </c>
      <c r="R1855" s="5"/>
    </row>
    <row r="1856" spans="1:18" s="2" customFormat="1" ht="16.5" customHeight="1" x14ac:dyDescent="0.2">
      <c r="A1856" s="43"/>
      <c r="B1856" s="36"/>
      <c r="C1856" s="37" t="s">
        <v>17</v>
      </c>
      <c r="D1856" s="136">
        <f t="shared" si="378"/>
        <v>17951971</v>
      </c>
      <c r="E1856" s="136">
        <v>26179597</v>
      </c>
      <c r="F1856" s="136">
        <v>26179207.460000001</v>
      </c>
      <c r="G1856" s="38">
        <f t="shared" si="380"/>
        <v>99.998512047377957</v>
      </c>
      <c r="H1856" s="136">
        <v>17951971</v>
      </c>
      <c r="I1856" s="136">
        <f t="shared" si="379"/>
        <v>26179597</v>
      </c>
      <c r="J1856" s="136">
        <f t="shared" si="379"/>
        <v>26179207.460000001</v>
      </c>
      <c r="K1856" s="38">
        <f t="shared" si="382"/>
        <v>99.998512047377957</v>
      </c>
      <c r="L1856" s="136"/>
      <c r="M1856" s="136"/>
      <c r="N1856" s="136"/>
      <c r="O1856" s="38"/>
      <c r="P1856" s="19">
        <f t="shared" si="381"/>
        <v>8227626</v>
      </c>
      <c r="R1856" s="5"/>
    </row>
    <row r="1857" spans="1:18" s="2" customFormat="1" ht="39" hidden="1" customHeight="1" x14ac:dyDescent="0.2">
      <c r="A1857" s="42"/>
      <c r="B1857" s="48"/>
      <c r="C1857" s="110" t="s">
        <v>149</v>
      </c>
      <c r="D1857" s="140">
        <f t="shared" si="378"/>
        <v>0</v>
      </c>
      <c r="E1857" s="140"/>
      <c r="F1857" s="140"/>
      <c r="G1857" s="50" t="e">
        <f t="shared" si="380"/>
        <v>#DIV/0!</v>
      </c>
      <c r="H1857" s="140"/>
      <c r="I1857" s="140">
        <f t="shared" si="379"/>
        <v>0</v>
      </c>
      <c r="J1857" s="140">
        <f t="shared" si="379"/>
        <v>0</v>
      </c>
      <c r="K1857" s="50" t="e">
        <f t="shared" si="382"/>
        <v>#DIV/0!</v>
      </c>
      <c r="L1857" s="140"/>
      <c r="M1857" s="140"/>
      <c r="N1857" s="140"/>
      <c r="O1857" s="50"/>
      <c r="P1857" s="19">
        <f t="shared" si="381"/>
        <v>0</v>
      </c>
      <c r="R1857" s="5"/>
    </row>
    <row r="1858" spans="1:18" s="2" customFormat="1" ht="15" hidden="1" customHeight="1" x14ac:dyDescent="0.2">
      <c r="A1858" s="42"/>
      <c r="B1858" s="32"/>
      <c r="C1858" s="25" t="s">
        <v>111</v>
      </c>
      <c r="D1858" s="135">
        <f t="shared" si="378"/>
        <v>0</v>
      </c>
      <c r="E1858" s="135">
        <f>SUM(E1860)</f>
        <v>0</v>
      </c>
      <c r="F1858" s="135">
        <f>SUM(F1860)</f>
        <v>0</v>
      </c>
      <c r="G1858" s="23" t="e">
        <f t="shared" si="380"/>
        <v>#DIV/0!</v>
      </c>
      <c r="H1858" s="135">
        <f>SUM(H1860)</f>
        <v>0</v>
      </c>
      <c r="I1858" s="135">
        <f t="shared" si="379"/>
        <v>0</v>
      </c>
      <c r="J1858" s="135">
        <f t="shared" si="379"/>
        <v>0</v>
      </c>
      <c r="K1858" s="23" t="e">
        <f t="shared" si="382"/>
        <v>#DIV/0!</v>
      </c>
      <c r="L1858" s="135">
        <f>SUM(L1860)</f>
        <v>0</v>
      </c>
      <c r="M1858" s="135">
        <f>SUM(M1860)</f>
        <v>0</v>
      </c>
      <c r="N1858" s="135">
        <f>SUM(N1860)</f>
        <v>0</v>
      </c>
      <c r="O1858" s="23" t="e">
        <f t="shared" si="383"/>
        <v>#DIV/0!</v>
      </c>
      <c r="P1858" s="19">
        <f t="shared" si="381"/>
        <v>0</v>
      </c>
      <c r="R1858" s="5"/>
    </row>
    <row r="1859" spans="1:18" s="2" customFormat="1" hidden="1" x14ac:dyDescent="0.2">
      <c r="A1859" s="42"/>
      <c r="B1859" s="32"/>
      <c r="C1859" s="26" t="s">
        <v>22</v>
      </c>
      <c r="D1859" s="135">
        <f t="shared" si="378"/>
        <v>0</v>
      </c>
      <c r="E1859" s="135"/>
      <c r="F1859" s="135"/>
      <c r="G1859" s="23" t="e">
        <f t="shared" si="380"/>
        <v>#DIV/0!</v>
      </c>
      <c r="H1859" s="135"/>
      <c r="I1859" s="135">
        <f t="shared" si="379"/>
        <v>0</v>
      </c>
      <c r="J1859" s="135">
        <f t="shared" si="379"/>
        <v>0</v>
      </c>
      <c r="K1859" s="23" t="e">
        <f t="shared" si="382"/>
        <v>#DIV/0!</v>
      </c>
      <c r="L1859" s="135"/>
      <c r="M1859" s="135"/>
      <c r="N1859" s="135"/>
      <c r="O1859" s="23" t="e">
        <f t="shared" si="383"/>
        <v>#DIV/0!</v>
      </c>
      <c r="P1859" s="19">
        <f t="shared" si="381"/>
        <v>0</v>
      </c>
      <c r="R1859" s="5"/>
    </row>
    <row r="1860" spans="1:18" s="2" customFormat="1" ht="15" hidden="1" customHeight="1" x14ac:dyDescent="0.2">
      <c r="A1860" s="42"/>
      <c r="B1860" s="32"/>
      <c r="C1860" s="22" t="s">
        <v>7</v>
      </c>
      <c r="D1860" s="135">
        <f t="shared" si="378"/>
        <v>0</v>
      </c>
      <c r="E1860" s="135"/>
      <c r="F1860" s="135"/>
      <c r="G1860" s="23" t="e">
        <f t="shared" si="380"/>
        <v>#DIV/0!</v>
      </c>
      <c r="H1860" s="135"/>
      <c r="I1860" s="135">
        <f t="shared" si="379"/>
        <v>0</v>
      </c>
      <c r="J1860" s="135">
        <f t="shared" si="379"/>
        <v>0</v>
      </c>
      <c r="K1860" s="23" t="e">
        <f t="shared" si="382"/>
        <v>#DIV/0!</v>
      </c>
      <c r="L1860" s="135"/>
      <c r="M1860" s="135"/>
      <c r="N1860" s="135"/>
      <c r="O1860" s="23" t="e">
        <f t="shared" si="383"/>
        <v>#DIV/0!</v>
      </c>
      <c r="P1860" s="19">
        <f t="shared" si="381"/>
        <v>0</v>
      </c>
      <c r="R1860" s="5"/>
    </row>
    <row r="1861" spans="1:18" s="2" customFormat="1" hidden="1" x14ac:dyDescent="0.2">
      <c r="A1861" s="42"/>
      <c r="B1861" s="32"/>
      <c r="C1861" s="27" t="s">
        <v>15</v>
      </c>
      <c r="D1861" s="135">
        <f t="shared" ref="D1861:D1924" si="384">H1861+L1861</f>
        <v>0</v>
      </c>
      <c r="E1861" s="135"/>
      <c r="F1861" s="135"/>
      <c r="G1861" s="23" t="e">
        <f t="shared" si="380"/>
        <v>#DIV/0!</v>
      </c>
      <c r="H1861" s="135"/>
      <c r="I1861" s="135">
        <f t="shared" si="379"/>
        <v>0</v>
      </c>
      <c r="J1861" s="135">
        <f t="shared" si="379"/>
        <v>0</v>
      </c>
      <c r="K1861" s="23" t="e">
        <f t="shared" si="382"/>
        <v>#DIV/0!</v>
      </c>
      <c r="L1861" s="135"/>
      <c r="M1861" s="135"/>
      <c r="N1861" s="135"/>
      <c r="O1861" s="23" t="e">
        <f t="shared" si="383"/>
        <v>#DIV/0!</v>
      </c>
      <c r="P1861" s="19">
        <f t="shared" si="381"/>
        <v>0</v>
      </c>
      <c r="R1861" s="5"/>
    </row>
    <row r="1862" spans="1:18" s="2" customFormat="1" ht="39" hidden="1" customHeight="1" x14ac:dyDescent="0.2">
      <c r="A1862" s="42"/>
      <c r="B1862" s="48"/>
      <c r="C1862" s="51" t="s">
        <v>150</v>
      </c>
      <c r="D1862" s="140">
        <f t="shared" si="384"/>
        <v>0</v>
      </c>
      <c r="E1862" s="140"/>
      <c r="F1862" s="140"/>
      <c r="G1862" s="50" t="e">
        <f t="shared" si="380"/>
        <v>#DIV/0!</v>
      </c>
      <c r="H1862" s="140"/>
      <c r="I1862" s="140">
        <f t="shared" si="379"/>
        <v>0</v>
      </c>
      <c r="J1862" s="135">
        <f t="shared" si="379"/>
        <v>0</v>
      </c>
      <c r="K1862" s="50" t="e">
        <f t="shared" si="382"/>
        <v>#DIV/0!</v>
      </c>
      <c r="L1862" s="140"/>
      <c r="M1862" s="140"/>
      <c r="N1862" s="140"/>
      <c r="O1862" s="50" t="e">
        <f t="shared" si="383"/>
        <v>#DIV/0!</v>
      </c>
      <c r="P1862" s="34">
        <f t="shared" si="381"/>
        <v>0</v>
      </c>
      <c r="R1862" s="5"/>
    </row>
    <row r="1863" spans="1:18" s="17" customFormat="1" ht="17.25" customHeight="1" x14ac:dyDescent="0.3">
      <c r="A1863" s="42"/>
      <c r="B1863" s="32">
        <v>85231</v>
      </c>
      <c r="C1863" s="120" t="s">
        <v>2</v>
      </c>
      <c r="D1863" s="135">
        <f t="shared" si="384"/>
        <v>6245</v>
      </c>
      <c r="E1863" s="135">
        <f>SUM(E1864,E1873)</f>
        <v>1725311</v>
      </c>
      <c r="F1863" s="135">
        <f>SUM(F1864,F1873)</f>
        <v>1616630.5</v>
      </c>
      <c r="G1863" s="23">
        <f t="shared" si="380"/>
        <v>93.700816838239604</v>
      </c>
      <c r="H1863" s="135"/>
      <c r="I1863" s="135">
        <f t="shared" si="379"/>
        <v>2000</v>
      </c>
      <c r="J1863" s="135">
        <f t="shared" si="379"/>
        <v>2000</v>
      </c>
      <c r="K1863" s="23">
        <f t="shared" ref="K1863:K1871" si="385">J1863/I1863*100</f>
        <v>100</v>
      </c>
      <c r="L1863" s="135">
        <f>SUM(L1864,L1873)</f>
        <v>6245</v>
      </c>
      <c r="M1863" s="135">
        <f>SUM(M1864,M1873)</f>
        <v>1723311</v>
      </c>
      <c r="N1863" s="135">
        <f>SUM(N1864,N1873)</f>
        <v>1614630.5</v>
      </c>
      <c r="O1863" s="23">
        <f t="shared" si="383"/>
        <v>93.693506279481767</v>
      </c>
      <c r="P1863" s="31">
        <f t="shared" si="381"/>
        <v>1719066</v>
      </c>
      <c r="R1863" s="5"/>
    </row>
    <row r="1864" spans="1:18" s="2" customFormat="1" ht="12" customHeight="1" x14ac:dyDescent="0.2">
      <c r="A1864" s="42"/>
      <c r="B1864" s="32"/>
      <c r="C1864" s="41" t="s">
        <v>110</v>
      </c>
      <c r="D1864" s="135">
        <f t="shared" si="384"/>
        <v>6245</v>
      </c>
      <c r="E1864" s="135">
        <f>SUM(E1866,E1870,E1871,E1872)</f>
        <v>1725311</v>
      </c>
      <c r="F1864" s="135">
        <f>SUM(F1866,F1870,F1871,F1872)</f>
        <v>1616630.5</v>
      </c>
      <c r="G1864" s="23">
        <f>F1864/E1864*100</f>
        <v>93.700816838239604</v>
      </c>
      <c r="H1864" s="135"/>
      <c r="I1864" s="135">
        <f t="shared" si="379"/>
        <v>2000</v>
      </c>
      <c r="J1864" s="135">
        <f t="shared" si="379"/>
        <v>2000</v>
      </c>
      <c r="K1864" s="23">
        <f t="shared" si="385"/>
        <v>100</v>
      </c>
      <c r="L1864" s="135">
        <f>SUM(L1866,L1870,L1871,L1872)</f>
        <v>6245</v>
      </c>
      <c r="M1864" s="135">
        <f>SUM(M1871,M1866)</f>
        <v>1723311</v>
      </c>
      <c r="N1864" s="135">
        <f>SUM(N1871,N1866)</f>
        <v>1614630.5</v>
      </c>
      <c r="O1864" s="23">
        <f t="shared" si="383"/>
        <v>93.693506279481767</v>
      </c>
      <c r="P1864" s="19">
        <f>E1864-D1864</f>
        <v>1719066</v>
      </c>
      <c r="R1864" s="5"/>
    </row>
    <row r="1865" spans="1:18" s="2" customFormat="1" ht="14.25" customHeight="1" x14ac:dyDescent="0.2">
      <c r="A1865" s="42"/>
      <c r="B1865" s="32"/>
      <c r="C1865" s="27" t="s">
        <v>22</v>
      </c>
      <c r="D1865" s="135"/>
      <c r="E1865" s="135"/>
      <c r="F1865" s="135"/>
      <c r="G1865" s="23"/>
      <c r="H1865" s="135"/>
      <c r="I1865" s="135"/>
      <c r="J1865" s="135"/>
      <c r="K1865" s="23"/>
      <c r="L1865" s="135"/>
      <c r="M1865" s="135"/>
      <c r="N1865" s="135"/>
      <c r="O1865" s="23"/>
      <c r="P1865" s="19">
        <f t="shared" si="381"/>
        <v>0</v>
      </c>
      <c r="R1865" s="5"/>
    </row>
    <row r="1866" spans="1:18" s="2" customFormat="1" ht="15" hidden="1" customHeight="1" x14ac:dyDescent="0.2">
      <c r="A1866" s="42"/>
      <c r="B1866" s="32"/>
      <c r="C1866" s="22" t="s">
        <v>14</v>
      </c>
      <c r="D1866" s="135">
        <f t="shared" si="384"/>
        <v>0</v>
      </c>
      <c r="E1866" s="135">
        <f>SUM(E1868:E1869)</f>
        <v>0</v>
      </c>
      <c r="F1866" s="135">
        <f>SUM(F1868:F1869)</f>
        <v>0</v>
      </c>
      <c r="G1866" s="23" t="e">
        <f>F1866/E1866*100</f>
        <v>#DIV/0!</v>
      </c>
      <c r="H1866" s="135"/>
      <c r="I1866" s="135">
        <f t="shared" si="379"/>
        <v>0</v>
      </c>
      <c r="J1866" s="135">
        <f t="shared" si="379"/>
        <v>0</v>
      </c>
      <c r="K1866" s="23" t="e">
        <f t="shared" si="385"/>
        <v>#DIV/0!</v>
      </c>
      <c r="L1866" s="135">
        <f>SUM(L1868:L1869)</f>
        <v>0</v>
      </c>
      <c r="M1866" s="135">
        <f>SUM(M1868:M1869)</f>
        <v>0</v>
      </c>
      <c r="N1866" s="135">
        <f>SUM(N1868:N1869)</f>
        <v>0</v>
      </c>
      <c r="O1866" s="23" t="e">
        <f t="shared" si="383"/>
        <v>#DIV/0!</v>
      </c>
      <c r="P1866" s="19">
        <f t="shared" si="381"/>
        <v>0</v>
      </c>
      <c r="R1866" s="5"/>
    </row>
    <row r="1867" spans="1:18" s="2" customFormat="1" hidden="1" x14ac:dyDescent="0.2">
      <c r="A1867" s="42"/>
      <c r="B1867" s="32"/>
      <c r="C1867" s="27" t="s">
        <v>15</v>
      </c>
      <c r="D1867" s="135">
        <f t="shared" si="384"/>
        <v>0</v>
      </c>
      <c r="E1867" s="135"/>
      <c r="F1867" s="135"/>
      <c r="G1867" s="23"/>
      <c r="H1867" s="135"/>
      <c r="I1867" s="135">
        <f t="shared" si="379"/>
        <v>0</v>
      </c>
      <c r="J1867" s="135">
        <f t="shared" si="379"/>
        <v>0</v>
      </c>
      <c r="K1867" s="23" t="e">
        <f t="shared" si="385"/>
        <v>#DIV/0!</v>
      </c>
      <c r="L1867" s="135"/>
      <c r="M1867" s="135"/>
      <c r="N1867" s="135"/>
      <c r="O1867" s="23"/>
      <c r="P1867" s="19">
        <f t="shared" si="381"/>
        <v>0</v>
      </c>
      <c r="R1867" s="5"/>
    </row>
    <row r="1868" spans="1:18" s="2" customFormat="1" ht="17.25" hidden="1" customHeight="1" x14ac:dyDescent="0.2">
      <c r="A1868" s="42"/>
      <c r="B1868" s="32"/>
      <c r="C1868" s="27" t="s">
        <v>19</v>
      </c>
      <c r="D1868" s="135">
        <f t="shared" si="384"/>
        <v>0</v>
      </c>
      <c r="E1868" s="135"/>
      <c r="F1868" s="135"/>
      <c r="G1868" s="23" t="e">
        <f t="shared" ref="G1868:G1877" si="386">F1868/E1868*100</f>
        <v>#DIV/0!</v>
      </c>
      <c r="H1868" s="135"/>
      <c r="I1868" s="135">
        <f t="shared" si="379"/>
        <v>0</v>
      </c>
      <c r="J1868" s="135">
        <f t="shared" si="379"/>
        <v>0</v>
      </c>
      <c r="K1868" s="23" t="e">
        <f t="shared" si="385"/>
        <v>#DIV/0!</v>
      </c>
      <c r="L1868" s="135"/>
      <c r="M1868" s="135"/>
      <c r="N1868" s="135"/>
      <c r="O1868" s="23" t="e">
        <f t="shared" si="383"/>
        <v>#DIV/0!</v>
      </c>
      <c r="P1868" s="19">
        <f t="shared" si="381"/>
        <v>0</v>
      </c>
      <c r="R1868" s="5"/>
    </row>
    <row r="1869" spans="1:18" s="2" customFormat="1" ht="11.25" hidden="1" customHeight="1" x14ac:dyDescent="0.2">
      <c r="A1869" s="42"/>
      <c r="B1869" s="32"/>
      <c r="C1869" s="27" t="s">
        <v>18</v>
      </c>
      <c r="D1869" s="135">
        <f t="shared" si="384"/>
        <v>0</v>
      </c>
      <c r="E1869" s="135"/>
      <c r="F1869" s="135"/>
      <c r="G1869" s="23" t="e">
        <f t="shared" si="386"/>
        <v>#DIV/0!</v>
      </c>
      <c r="H1869" s="135"/>
      <c r="I1869" s="135">
        <f t="shared" si="379"/>
        <v>0</v>
      </c>
      <c r="J1869" s="135">
        <f t="shared" si="379"/>
        <v>0</v>
      </c>
      <c r="K1869" s="23" t="e">
        <f t="shared" si="385"/>
        <v>#DIV/0!</v>
      </c>
      <c r="L1869" s="135"/>
      <c r="M1869" s="135"/>
      <c r="N1869" s="135"/>
      <c r="O1869" s="23" t="e">
        <f t="shared" si="383"/>
        <v>#DIV/0!</v>
      </c>
      <c r="P1869" s="19">
        <f t="shared" si="381"/>
        <v>0</v>
      </c>
      <c r="R1869" s="5"/>
    </row>
    <row r="1870" spans="1:18" s="2" customFormat="1" ht="13.5" hidden="1" customHeight="1" x14ac:dyDescent="0.2">
      <c r="A1870" s="42"/>
      <c r="B1870" s="32"/>
      <c r="C1870" s="22" t="s">
        <v>16</v>
      </c>
      <c r="D1870" s="135">
        <f t="shared" si="384"/>
        <v>0</v>
      </c>
      <c r="E1870" s="135"/>
      <c r="F1870" s="135"/>
      <c r="G1870" s="23"/>
      <c r="H1870" s="135"/>
      <c r="I1870" s="135">
        <f t="shared" si="379"/>
        <v>0</v>
      </c>
      <c r="J1870" s="135">
        <f t="shared" si="379"/>
        <v>0</v>
      </c>
      <c r="K1870" s="23" t="e">
        <f t="shared" si="385"/>
        <v>#DIV/0!</v>
      </c>
      <c r="L1870" s="135"/>
      <c r="M1870" s="135"/>
      <c r="N1870" s="135"/>
      <c r="O1870" s="23"/>
      <c r="P1870" s="19">
        <f t="shared" si="381"/>
        <v>0</v>
      </c>
      <c r="R1870" s="5"/>
    </row>
    <row r="1871" spans="1:18" s="2" customFormat="1" ht="17.25" customHeight="1" x14ac:dyDescent="0.2">
      <c r="A1871" s="42"/>
      <c r="B1871" s="48"/>
      <c r="C1871" s="49" t="s">
        <v>17</v>
      </c>
      <c r="D1871" s="140">
        <f t="shared" si="384"/>
        <v>6245</v>
      </c>
      <c r="E1871" s="140">
        <v>1725311</v>
      </c>
      <c r="F1871" s="140">
        <v>1616630.5</v>
      </c>
      <c r="G1871" s="50">
        <f t="shared" si="386"/>
        <v>93.700816838239604</v>
      </c>
      <c r="H1871" s="140"/>
      <c r="I1871" s="140">
        <f t="shared" si="379"/>
        <v>2000</v>
      </c>
      <c r="J1871" s="140">
        <f t="shared" si="379"/>
        <v>2000</v>
      </c>
      <c r="K1871" s="50">
        <f t="shared" si="385"/>
        <v>100</v>
      </c>
      <c r="L1871" s="140">
        <v>6245</v>
      </c>
      <c r="M1871" s="140">
        <v>1723311</v>
      </c>
      <c r="N1871" s="140">
        <v>1614630.5</v>
      </c>
      <c r="O1871" s="50">
        <f t="shared" si="383"/>
        <v>93.693506279481767</v>
      </c>
      <c r="P1871" s="34">
        <f t="shared" si="381"/>
        <v>1719066</v>
      </c>
      <c r="R1871" s="5"/>
    </row>
    <row r="1872" spans="1:18" s="2" customFormat="1" ht="38.25" hidden="1" customHeight="1" x14ac:dyDescent="0.2">
      <c r="A1872" s="42"/>
      <c r="B1872" s="32"/>
      <c r="C1872" s="24" t="s">
        <v>149</v>
      </c>
      <c r="D1872" s="135">
        <f t="shared" si="384"/>
        <v>0</v>
      </c>
      <c r="E1872" s="135"/>
      <c r="F1872" s="135"/>
      <c r="G1872" s="23" t="e">
        <f t="shared" si="386"/>
        <v>#DIV/0!</v>
      </c>
      <c r="H1872" s="135"/>
      <c r="I1872" s="135">
        <f t="shared" si="379"/>
        <v>0</v>
      </c>
      <c r="J1872" s="135">
        <f t="shared" si="379"/>
        <v>0</v>
      </c>
      <c r="K1872" s="23" t="e">
        <f t="shared" ref="K1872:K1879" si="387">J1872/I1872*100</f>
        <v>#DIV/0!</v>
      </c>
      <c r="L1872" s="135"/>
      <c r="M1872" s="135"/>
      <c r="N1872" s="135"/>
      <c r="O1872" s="23" t="e">
        <f t="shared" ref="O1872:O1877" si="388">N1872/M1872*100</f>
        <v>#DIV/0!</v>
      </c>
      <c r="P1872" s="19">
        <f t="shared" si="381"/>
        <v>0</v>
      </c>
      <c r="R1872" s="5"/>
    </row>
    <row r="1873" spans="1:18" s="2" customFormat="1" ht="15" hidden="1" customHeight="1" x14ac:dyDescent="0.2">
      <c r="A1873" s="42"/>
      <c r="B1873" s="32"/>
      <c r="C1873" s="25" t="s">
        <v>111</v>
      </c>
      <c r="D1873" s="135">
        <f t="shared" si="384"/>
        <v>0</v>
      </c>
      <c r="E1873" s="135">
        <f>SUM(E1875)</f>
        <v>0</v>
      </c>
      <c r="F1873" s="135">
        <f>SUM(F1875)</f>
        <v>0</v>
      </c>
      <c r="G1873" s="23" t="e">
        <f t="shared" si="386"/>
        <v>#DIV/0!</v>
      </c>
      <c r="H1873" s="135">
        <f>SUM(H1875)</f>
        <v>0</v>
      </c>
      <c r="I1873" s="135">
        <f t="shared" si="379"/>
        <v>0</v>
      </c>
      <c r="J1873" s="135">
        <f t="shared" si="379"/>
        <v>0</v>
      </c>
      <c r="K1873" s="23" t="e">
        <f t="shared" si="387"/>
        <v>#DIV/0!</v>
      </c>
      <c r="L1873" s="135">
        <f>SUM(L1875)</f>
        <v>0</v>
      </c>
      <c r="M1873" s="135"/>
      <c r="N1873" s="135"/>
      <c r="O1873" s="23" t="e">
        <f t="shared" si="388"/>
        <v>#DIV/0!</v>
      </c>
      <c r="P1873" s="19">
        <f t="shared" si="381"/>
        <v>0</v>
      </c>
      <c r="R1873" s="5"/>
    </row>
    <row r="1874" spans="1:18" s="2" customFormat="1" hidden="1" x14ac:dyDescent="0.2">
      <c r="A1874" s="42"/>
      <c r="B1874" s="32"/>
      <c r="C1874" s="26" t="s">
        <v>22</v>
      </c>
      <c r="D1874" s="135">
        <f t="shared" si="384"/>
        <v>0</v>
      </c>
      <c r="E1874" s="135"/>
      <c r="F1874" s="135"/>
      <c r="G1874" s="23" t="e">
        <f t="shared" si="386"/>
        <v>#DIV/0!</v>
      </c>
      <c r="H1874" s="135"/>
      <c r="I1874" s="135">
        <f t="shared" si="379"/>
        <v>0</v>
      </c>
      <c r="J1874" s="135">
        <f t="shared" si="379"/>
        <v>0</v>
      </c>
      <c r="K1874" s="23" t="e">
        <f t="shared" si="387"/>
        <v>#DIV/0!</v>
      </c>
      <c r="L1874" s="135"/>
      <c r="M1874" s="135"/>
      <c r="N1874" s="135"/>
      <c r="O1874" s="23" t="e">
        <f t="shared" si="388"/>
        <v>#DIV/0!</v>
      </c>
      <c r="P1874" s="19">
        <f t="shared" si="381"/>
        <v>0</v>
      </c>
      <c r="R1874" s="5"/>
    </row>
    <row r="1875" spans="1:18" s="2" customFormat="1" ht="15" hidden="1" customHeight="1" x14ac:dyDescent="0.2">
      <c r="A1875" s="42"/>
      <c r="B1875" s="32"/>
      <c r="C1875" s="22" t="s">
        <v>7</v>
      </c>
      <c r="D1875" s="135">
        <f t="shared" si="384"/>
        <v>0</v>
      </c>
      <c r="E1875" s="135"/>
      <c r="F1875" s="135"/>
      <c r="G1875" s="23" t="e">
        <f t="shared" si="386"/>
        <v>#DIV/0!</v>
      </c>
      <c r="H1875" s="135"/>
      <c r="I1875" s="135">
        <f t="shared" si="379"/>
        <v>0</v>
      </c>
      <c r="J1875" s="135">
        <f t="shared" si="379"/>
        <v>0</v>
      </c>
      <c r="K1875" s="23" t="e">
        <f t="shared" si="387"/>
        <v>#DIV/0!</v>
      </c>
      <c r="L1875" s="135"/>
      <c r="M1875" s="135"/>
      <c r="N1875" s="135"/>
      <c r="O1875" s="23" t="e">
        <f t="shared" si="388"/>
        <v>#DIV/0!</v>
      </c>
      <c r="P1875" s="19">
        <f t="shared" si="381"/>
        <v>0</v>
      </c>
      <c r="R1875" s="5"/>
    </row>
    <row r="1876" spans="1:18" s="2" customFormat="1" hidden="1" x14ac:dyDescent="0.2">
      <c r="A1876" s="42"/>
      <c r="B1876" s="32"/>
      <c r="C1876" s="27" t="s">
        <v>15</v>
      </c>
      <c r="D1876" s="135">
        <f t="shared" si="384"/>
        <v>0</v>
      </c>
      <c r="E1876" s="135"/>
      <c r="F1876" s="135"/>
      <c r="G1876" s="23" t="e">
        <f t="shared" si="386"/>
        <v>#DIV/0!</v>
      </c>
      <c r="H1876" s="135"/>
      <c r="I1876" s="135">
        <f t="shared" si="379"/>
        <v>0</v>
      </c>
      <c r="J1876" s="135">
        <f t="shared" si="379"/>
        <v>0</v>
      </c>
      <c r="K1876" s="23" t="e">
        <f t="shared" si="387"/>
        <v>#DIV/0!</v>
      </c>
      <c r="L1876" s="135"/>
      <c r="M1876" s="135"/>
      <c r="N1876" s="135"/>
      <c r="O1876" s="23" t="e">
        <f t="shared" si="388"/>
        <v>#DIV/0!</v>
      </c>
      <c r="P1876" s="19">
        <f t="shared" si="381"/>
        <v>0</v>
      </c>
      <c r="R1876" s="5"/>
    </row>
    <row r="1877" spans="1:18" s="2" customFormat="1" ht="39" hidden="1" customHeight="1" x14ac:dyDescent="0.2">
      <c r="A1877" s="42"/>
      <c r="B1877" s="48"/>
      <c r="C1877" s="71" t="s">
        <v>150</v>
      </c>
      <c r="D1877" s="140">
        <f t="shared" si="384"/>
        <v>0</v>
      </c>
      <c r="E1877" s="140"/>
      <c r="F1877" s="140"/>
      <c r="G1877" s="50" t="e">
        <f t="shared" si="386"/>
        <v>#DIV/0!</v>
      </c>
      <c r="H1877" s="140"/>
      <c r="I1877" s="140">
        <f t="shared" si="379"/>
        <v>0</v>
      </c>
      <c r="J1877" s="135">
        <f t="shared" si="379"/>
        <v>0</v>
      </c>
      <c r="K1877" s="50" t="e">
        <f t="shared" si="387"/>
        <v>#DIV/0!</v>
      </c>
      <c r="L1877" s="140"/>
      <c r="M1877" s="140"/>
      <c r="N1877" s="140"/>
      <c r="O1877" s="50" t="e">
        <f t="shared" si="388"/>
        <v>#DIV/0!</v>
      </c>
      <c r="P1877" s="34">
        <f t="shared" si="381"/>
        <v>0</v>
      </c>
      <c r="R1877" s="5"/>
    </row>
    <row r="1878" spans="1:18" s="17" customFormat="1" ht="14.25" hidden="1" customHeight="1" x14ac:dyDescent="0.3">
      <c r="A1878" s="42"/>
      <c r="B1878" s="32">
        <v>85232</v>
      </c>
      <c r="C1878" s="25" t="s">
        <v>224</v>
      </c>
      <c r="D1878" s="135">
        <f t="shared" si="384"/>
        <v>0</v>
      </c>
      <c r="E1878" s="135">
        <f>SUM(E1879,E1888)</f>
        <v>0</v>
      </c>
      <c r="F1878" s="135">
        <f>SUM(F1879,F1888)</f>
        <v>0</v>
      </c>
      <c r="G1878" s="23" t="e">
        <f t="shared" si="380"/>
        <v>#DIV/0!</v>
      </c>
      <c r="H1878" s="135"/>
      <c r="I1878" s="135">
        <f t="shared" si="379"/>
        <v>0</v>
      </c>
      <c r="J1878" s="135">
        <f t="shared" si="379"/>
        <v>0</v>
      </c>
      <c r="K1878" s="23" t="e">
        <f t="shared" si="387"/>
        <v>#DIV/0!</v>
      </c>
      <c r="L1878" s="135"/>
      <c r="M1878" s="135"/>
      <c r="N1878" s="135"/>
      <c r="O1878" s="23"/>
      <c r="P1878" s="31">
        <f t="shared" si="381"/>
        <v>0</v>
      </c>
      <c r="R1878" s="5"/>
    </row>
    <row r="1879" spans="1:18" s="2" customFormat="1" ht="15" hidden="1" customHeight="1" x14ac:dyDescent="0.2">
      <c r="A1879" s="42"/>
      <c r="B1879" s="32"/>
      <c r="C1879" s="41" t="s">
        <v>110</v>
      </c>
      <c r="D1879" s="135">
        <f t="shared" si="384"/>
        <v>0</v>
      </c>
      <c r="E1879" s="135">
        <f>SUM(E1881,E1885,E1886,E1887)</f>
        <v>0</v>
      </c>
      <c r="F1879" s="135">
        <f>SUM(F1881,F1885,F1886,F1887)</f>
        <v>0</v>
      </c>
      <c r="G1879" s="23" t="e">
        <f t="shared" si="380"/>
        <v>#DIV/0!</v>
      </c>
      <c r="H1879" s="135"/>
      <c r="I1879" s="135">
        <f t="shared" si="379"/>
        <v>0</v>
      </c>
      <c r="J1879" s="135">
        <f t="shared" si="379"/>
        <v>0</v>
      </c>
      <c r="K1879" s="23" t="e">
        <f t="shared" si="387"/>
        <v>#DIV/0!</v>
      </c>
      <c r="L1879" s="135"/>
      <c r="M1879" s="135"/>
      <c r="N1879" s="135"/>
      <c r="O1879" s="23"/>
      <c r="P1879" s="19">
        <f t="shared" si="381"/>
        <v>0</v>
      </c>
      <c r="R1879" s="5"/>
    </row>
    <row r="1880" spans="1:18" s="2" customFormat="1" ht="14.25" hidden="1" customHeight="1" x14ac:dyDescent="0.2">
      <c r="A1880" s="42"/>
      <c r="B1880" s="32"/>
      <c r="C1880" s="27" t="s">
        <v>22</v>
      </c>
      <c r="D1880" s="135">
        <f t="shared" si="384"/>
        <v>0</v>
      </c>
      <c r="E1880" s="135"/>
      <c r="F1880" s="135"/>
      <c r="G1880" s="23"/>
      <c r="H1880" s="135"/>
      <c r="I1880" s="135">
        <f t="shared" si="379"/>
        <v>0</v>
      </c>
      <c r="J1880" s="135">
        <f t="shared" si="379"/>
        <v>0</v>
      </c>
      <c r="K1880" s="23"/>
      <c r="L1880" s="135"/>
      <c r="M1880" s="135"/>
      <c r="N1880" s="135"/>
      <c r="O1880" s="23"/>
      <c r="P1880" s="19">
        <f t="shared" si="381"/>
        <v>0</v>
      </c>
      <c r="R1880" s="5"/>
    </row>
    <row r="1881" spans="1:18" s="2" customFormat="1" ht="14.25" hidden="1" customHeight="1" x14ac:dyDescent="0.2">
      <c r="A1881" s="42"/>
      <c r="B1881" s="32"/>
      <c r="C1881" s="22" t="s">
        <v>14</v>
      </c>
      <c r="D1881" s="135">
        <f t="shared" si="384"/>
        <v>0</v>
      </c>
      <c r="E1881" s="135">
        <f>SUM(E1883:E1884)</f>
        <v>0</v>
      </c>
      <c r="F1881" s="135">
        <f>SUM(F1883:F1884)</f>
        <v>0</v>
      </c>
      <c r="G1881" s="23" t="e">
        <f t="shared" si="380"/>
        <v>#DIV/0!</v>
      </c>
      <c r="H1881" s="135"/>
      <c r="I1881" s="135">
        <f t="shared" si="379"/>
        <v>0</v>
      </c>
      <c r="J1881" s="135">
        <f t="shared" si="379"/>
        <v>0</v>
      </c>
      <c r="K1881" s="23"/>
      <c r="L1881" s="135"/>
      <c r="M1881" s="135"/>
      <c r="N1881" s="135"/>
      <c r="O1881" s="23"/>
      <c r="P1881" s="19">
        <f t="shared" si="381"/>
        <v>0</v>
      </c>
      <c r="R1881" s="5"/>
    </row>
    <row r="1882" spans="1:18" s="2" customFormat="1" hidden="1" x14ac:dyDescent="0.2">
      <c r="A1882" s="42"/>
      <c r="B1882" s="32"/>
      <c r="C1882" s="27" t="s">
        <v>15</v>
      </c>
      <c r="D1882" s="135">
        <f t="shared" si="384"/>
        <v>0</v>
      </c>
      <c r="E1882" s="135"/>
      <c r="F1882" s="135"/>
      <c r="G1882" s="23"/>
      <c r="H1882" s="135"/>
      <c r="I1882" s="135">
        <f t="shared" ref="I1882:J1945" si="389">E1882-M1882</f>
        <v>0</v>
      </c>
      <c r="J1882" s="135">
        <f t="shared" si="389"/>
        <v>0</v>
      </c>
      <c r="K1882" s="23"/>
      <c r="L1882" s="135"/>
      <c r="M1882" s="135"/>
      <c r="N1882" s="135"/>
      <c r="O1882" s="23"/>
      <c r="P1882" s="19">
        <f t="shared" si="381"/>
        <v>0</v>
      </c>
      <c r="R1882" s="5"/>
    </row>
    <row r="1883" spans="1:18" s="2" customFormat="1" ht="15" hidden="1" customHeight="1" x14ac:dyDescent="0.2">
      <c r="A1883" s="42"/>
      <c r="B1883" s="32"/>
      <c r="C1883" s="27" t="s">
        <v>19</v>
      </c>
      <c r="D1883" s="135">
        <f t="shared" si="384"/>
        <v>0</v>
      </c>
      <c r="E1883" s="135"/>
      <c r="F1883" s="135"/>
      <c r="G1883" s="23" t="e">
        <f t="shared" si="380"/>
        <v>#DIV/0!</v>
      </c>
      <c r="H1883" s="135"/>
      <c r="I1883" s="135">
        <f t="shared" si="389"/>
        <v>0</v>
      </c>
      <c r="J1883" s="135">
        <f t="shared" si="389"/>
        <v>0</v>
      </c>
      <c r="K1883" s="23"/>
      <c r="L1883" s="135"/>
      <c r="M1883" s="135"/>
      <c r="N1883" s="135"/>
      <c r="O1883" s="23"/>
      <c r="P1883" s="19">
        <f t="shared" si="381"/>
        <v>0</v>
      </c>
      <c r="R1883" s="5"/>
    </row>
    <row r="1884" spans="1:18" s="2" customFormat="1" ht="12.75" hidden="1" customHeight="1" x14ac:dyDescent="0.2">
      <c r="A1884" s="42"/>
      <c r="B1884" s="32"/>
      <c r="C1884" s="27" t="s">
        <v>18</v>
      </c>
      <c r="D1884" s="135">
        <f t="shared" si="384"/>
        <v>0</v>
      </c>
      <c r="E1884" s="135"/>
      <c r="F1884" s="135"/>
      <c r="G1884" s="23" t="e">
        <f t="shared" si="380"/>
        <v>#DIV/0!</v>
      </c>
      <c r="H1884" s="135"/>
      <c r="I1884" s="135">
        <f t="shared" si="389"/>
        <v>0</v>
      </c>
      <c r="J1884" s="135">
        <f t="shared" si="389"/>
        <v>0</v>
      </c>
      <c r="K1884" s="23"/>
      <c r="L1884" s="135"/>
      <c r="M1884" s="135"/>
      <c r="N1884" s="135"/>
      <c r="O1884" s="23"/>
      <c r="P1884" s="34">
        <f t="shared" si="381"/>
        <v>0</v>
      </c>
      <c r="R1884" s="5"/>
    </row>
    <row r="1885" spans="1:18" s="2" customFormat="1" ht="15" hidden="1" customHeight="1" x14ac:dyDescent="0.2">
      <c r="A1885" s="42"/>
      <c r="B1885" s="48"/>
      <c r="C1885" s="49" t="s">
        <v>16</v>
      </c>
      <c r="D1885" s="140">
        <f t="shared" si="384"/>
        <v>0</v>
      </c>
      <c r="E1885" s="140"/>
      <c r="F1885" s="140"/>
      <c r="G1885" s="50" t="e">
        <f t="shared" si="380"/>
        <v>#DIV/0!</v>
      </c>
      <c r="H1885" s="140"/>
      <c r="I1885" s="140">
        <f t="shared" si="389"/>
        <v>0</v>
      </c>
      <c r="J1885" s="140">
        <f t="shared" si="389"/>
        <v>0</v>
      </c>
      <c r="K1885" s="50" t="e">
        <f t="shared" si="382"/>
        <v>#DIV/0!</v>
      </c>
      <c r="L1885" s="140"/>
      <c r="M1885" s="140"/>
      <c r="N1885" s="140"/>
      <c r="O1885" s="50"/>
      <c r="P1885" s="19">
        <f t="shared" si="381"/>
        <v>0</v>
      </c>
      <c r="R1885" s="5"/>
    </row>
    <row r="1886" spans="1:18" s="2" customFormat="1" ht="15" hidden="1" customHeight="1" x14ac:dyDescent="0.2">
      <c r="A1886" s="42"/>
      <c r="B1886" s="32"/>
      <c r="C1886" s="22" t="s">
        <v>17</v>
      </c>
      <c r="D1886" s="135">
        <f t="shared" si="384"/>
        <v>0</v>
      </c>
      <c r="E1886" s="135"/>
      <c r="F1886" s="135"/>
      <c r="G1886" s="23" t="e">
        <f t="shared" si="380"/>
        <v>#DIV/0!</v>
      </c>
      <c r="H1886" s="135"/>
      <c r="I1886" s="135">
        <f t="shared" si="389"/>
        <v>0</v>
      </c>
      <c r="J1886" s="135">
        <f t="shared" si="389"/>
        <v>0</v>
      </c>
      <c r="K1886" s="23" t="e">
        <f t="shared" si="382"/>
        <v>#DIV/0!</v>
      </c>
      <c r="L1886" s="135"/>
      <c r="M1886" s="135"/>
      <c r="N1886" s="135"/>
      <c r="O1886" s="50" t="e">
        <f t="shared" si="383"/>
        <v>#DIV/0!</v>
      </c>
      <c r="P1886" s="19">
        <f t="shared" si="381"/>
        <v>0</v>
      </c>
      <c r="R1886" s="5"/>
    </row>
    <row r="1887" spans="1:18" s="2" customFormat="1" ht="39" hidden="1" customHeight="1" x14ac:dyDescent="0.2">
      <c r="A1887" s="42"/>
      <c r="B1887" s="32"/>
      <c r="C1887" s="24" t="s">
        <v>149</v>
      </c>
      <c r="D1887" s="135">
        <f t="shared" si="384"/>
        <v>0</v>
      </c>
      <c r="E1887" s="135"/>
      <c r="F1887" s="135"/>
      <c r="G1887" s="23" t="e">
        <f t="shared" si="380"/>
        <v>#DIV/0!</v>
      </c>
      <c r="H1887" s="135"/>
      <c r="I1887" s="135">
        <f t="shared" si="389"/>
        <v>0</v>
      </c>
      <c r="J1887" s="135">
        <f t="shared" si="389"/>
        <v>0</v>
      </c>
      <c r="K1887" s="23" t="e">
        <f t="shared" si="382"/>
        <v>#DIV/0!</v>
      </c>
      <c r="L1887" s="135"/>
      <c r="M1887" s="135"/>
      <c r="N1887" s="135"/>
      <c r="O1887" s="50" t="e">
        <f t="shared" si="383"/>
        <v>#DIV/0!</v>
      </c>
      <c r="P1887" s="19">
        <f t="shared" si="381"/>
        <v>0</v>
      </c>
      <c r="R1887" s="5"/>
    </row>
    <row r="1888" spans="1:18" s="2" customFormat="1" ht="15" hidden="1" customHeight="1" x14ac:dyDescent="0.2">
      <c r="A1888" s="42"/>
      <c r="B1888" s="32"/>
      <c r="C1888" s="25" t="s">
        <v>111</v>
      </c>
      <c r="D1888" s="135">
        <f t="shared" si="384"/>
        <v>0</v>
      </c>
      <c r="E1888" s="135">
        <f>SUM(E1890)</f>
        <v>0</v>
      </c>
      <c r="F1888" s="135">
        <f>SUM(F1890)</f>
        <v>0</v>
      </c>
      <c r="G1888" s="23" t="e">
        <f t="shared" si="380"/>
        <v>#DIV/0!</v>
      </c>
      <c r="H1888" s="135">
        <f>SUM(H1890)</f>
        <v>0</v>
      </c>
      <c r="I1888" s="135">
        <f t="shared" si="389"/>
        <v>0</v>
      </c>
      <c r="J1888" s="135">
        <f t="shared" si="389"/>
        <v>0</v>
      </c>
      <c r="K1888" s="23" t="e">
        <f t="shared" si="382"/>
        <v>#DIV/0!</v>
      </c>
      <c r="L1888" s="135">
        <f>SUM(L1890)</f>
        <v>0</v>
      </c>
      <c r="M1888" s="135">
        <f>SUM(M1890)</f>
        <v>0</v>
      </c>
      <c r="N1888" s="135">
        <f>SUM(N1890)</f>
        <v>0</v>
      </c>
      <c r="O1888" s="50" t="e">
        <f t="shared" si="383"/>
        <v>#DIV/0!</v>
      </c>
      <c r="P1888" s="19">
        <f t="shared" si="381"/>
        <v>0</v>
      </c>
      <c r="R1888" s="5"/>
    </row>
    <row r="1889" spans="1:18" s="2" customFormat="1" hidden="1" x14ac:dyDescent="0.2">
      <c r="A1889" s="42"/>
      <c r="B1889" s="32"/>
      <c r="C1889" s="26" t="s">
        <v>22</v>
      </c>
      <c r="D1889" s="135">
        <f t="shared" si="384"/>
        <v>0</v>
      </c>
      <c r="E1889" s="135"/>
      <c r="F1889" s="135"/>
      <c r="G1889" s="23" t="e">
        <f t="shared" si="380"/>
        <v>#DIV/0!</v>
      </c>
      <c r="H1889" s="135"/>
      <c r="I1889" s="135">
        <f t="shared" si="389"/>
        <v>0</v>
      </c>
      <c r="J1889" s="135">
        <f t="shared" si="389"/>
        <v>0</v>
      </c>
      <c r="K1889" s="23" t="e">
        <f t="shared" si="382"/>
        <v>#DIV/0!</v>
      </c>
      <c r="L1889" s="135"/>
      <c r="M1889" s="135"/>
      <c r="N1889" s="135"/>
      <c r="O1889" s="50" t="e">
        <f t="shared" si="383"/>
        <v>#DIV/0!</v>
      </c>
      <c r="P1889" s="19">
        <f t="shared" si="381"/>
        <v>0</v>
      </c>
      <c r="R1889" s="5"/>
    </row>
    <row r="1890" spans="1:18" s="2" customFormat="1" ht="15" hidden="1" customHeight="1" x14ac:dyDescent="0.2">
      <c r="A1890" s="42"/>
      <c r="B1890" s="32"/>
      <c r="C1890" s="22" t="s">
        <v>7</v>
      </c>
      <c r="D1890" s="135">
        <f t="shared" si="384"/>
        <v>0</v>
      </c>
      <c r="E1890" s="135"/>
      <c r="F1890" s="135"/>
      <c r="G1890" s="23" t="e">
        <f t="shared" si="380"/>
        <v>#DIV/0!</v>
      </c>
      <c r="H1890" s="135"/>
      <c r="I1890" s="135">
        <f t="shared" si="389"/>
        <v>0</v>
      </c>
      <c r="J1890" s="135">
        <f t="shared" si="389"/>
        <v>0</v>
      </c>
      <c r="K1890" s="23" t="e">
        <f t="shared" si="382"/>
        <v>#DIV/0!</v>
      </c>
      <c r="L1890" s="135"/>
      <c r="M1890" s="135"/>
      <c r="N1890" s="135"/>
      <c r="O1890" s="50" t="e">
        <f t="shared" si="383"/>
        <v>#DIV/0!</v>
      </c>
      <c r="P1890" s="19">
        <f t="shared" si="381"/>
        <v>0</v>
      </c>
      <c r="R1890" s="5"/>
    </row>
    <row r="1891" spans="1:18" s="2" customFormat="1" hidden="1" x14ac:dyDescent="0.2">
      <c r="A1891" s="42"/>
      <c r="B1891" s="32"/>
      <c r="C1891" s="27" t="s">
        <v>15</v>
      </c>
      <c r="D1891" s="135">
        <f t="shared" si="384"/>
        <v>0</v>
      </c>
      <c r="E1891" s="135"/>
      <c r="F1891" s="135"/>
      <c r="G1891" s="23" t="e">
        <f t="shared" si="380"/>
        <v>#DIV/0!</v>
      </c>
      <c r="H1891" s="135"/>
      <c r="I1891" s="135">
        <f t="shared" si="389"/>
        <v>0</v>
      </c>
      <c r="J1891" s="135">
        <f t="shared" si="389"/>
        <v>0</v>
      </c>
      <c r="K1891" s="23" t="e">
        <f t="shared" si="382"/>
        <v>#DIV/0!</v>
      </c>
      <c r="L1891" s="135"/>
      <c r="M1891" s="135"/>
      <c r="N1891" s="135"/>
      <c r="O1891" s="50" t="e">
        <f t="shared" si="383"/>
        <v>#DIV/0!</v>
      </c>
      <c r="P1891" s="19">
        <f t="shared" si="381"/>
        <v>0</v>
      </c>
      <c r="R1891" s="5"/>
    </row>
    <row r="1892" spans="1:18" s="2" customFormat="1" ht="39" hidden="1" customHeight="1" x14ac:dyDescent="0.2">
      <c r="A1892" s="42"/>
      <c r="B1892" s="48"/>
      <c r="C1892" s="51" t="s">
        <v>150</v>
      </c>
      <c r="D1892" s="140">
        <f t="shared" si="384"/>
        <v>0</v>
      </c>
      <c r="E1892" s="140"/>
      <c r="F1892" s="140"/>
      <c r="G1892" s="50" t="e">
        <f t="shared" si="380"/>
        <v>#DIV/0!</v>
      </c>
      <c r="H1892" s="140"/>
      <c r="I1892" s="140">
        <f t="shared" si="389"/>
        <v>0</v>
      </c>
      <c r="J1892" s="135">
        <f t="shared" si="389"/>
        <v>0</v>
      </c>
      <c r="K1892" s="50" t="e">
        <f t="shared" si="382"/>
        <v>#DIV/0!</v>
      </c>
      <c r="L1892" s="140"/>
      <c r="M1892" s="140"/>
      <c r="N1892" s="140"/>
      <c r="O1892" s="50" t="e">
        <f t="shared" si="383"/>
        <v>#DIV/0!</v>
      </c>
      <c r="P1892" s="34">
        <f t="shared" si="381"/>
        <v>0</v>
      </c>
      <c r="R1892" s="5"/>
    </row>
    <row r="1893" spans="1:18" s="17" customFormat="1" ht="15" customHeight="1" x14ac:dyDescent="0.3">
      <c r="A1893" s="42"/>
      <c r="B1893" s="32">
        <v>85278</v>
      </c>
      <c r="C1893" s="25" t="s">
        <v>143</v>
      </c>
      <c r="D1893" s="135"/>
      <c r="E1893" s="135">
        <f>SUM(E1894,E1903)</f>
        <v>1000</v>
      </c>
      <c r="F1893" s="135">
        <f>SUM(F1894,F1903)</f>
        <v>57.46</v>
      </c>
      <c r="G1893" s="23">
        <f t="shared" si="380"/>
        <v>5.7460000000000004</v>
      </c>
      <c r="H1893" s="135"/>
      <c r="I1893" s="135">
        <f t="shared" si="389"/>
        <v>1000</v>
      </c>
      <c r="J1893" s="135">
        <f t="shared" si="389"/>
        <v>57.46</v>
      </c>
      <c r="K1893" s="23">
        <f t="shared" si="382"/>
        <v>5.7460000000000004</v>
      </c>
      <c r="L1893" s="135"/>
      <c r="M1893" s="135"/>
      <c r="N1893" s="135"/>
      <c r="O1893" s="54"/>
      <c r="P1893" s="31">
        <f t="shared" si="381"/>
        <v>1000</v>
      </c>
      <c r="R1893" s="5"/>
    </row>
    <row r="1894" spans="1:18" s="2" customFormat="1" ht="14.25" customHeight="1" x14ac:dyDescent="0.2">
      <c r="A1894" s="42"/>
      <c r="B1894" s="32"/>
      <c r="C1894" s="41" t="s">
        <v>110</v>
      </c>
      <c r="D1894" s="135"/>
      <c r="E1894" s="135">
        <f>SUM(E1896,E1900,E1901,E1902)</f>
        <v>1000</v>
      </c>
      <c r="F1894" s="135">
        <f>SUM(F1896,F1900,F1901,F1902)</f>
        <v>57.46</v>
      </c>
      <c r="G1894" s="23">
        <f t="shared" si="380"/>
        <v>5.7460000000000004</v>
      </c>
      <c r="H1894" s="135"/>
      <c r="I1894" s="135">
        <f t="shared" si="389"/>
        <v>1000</v>
      </c>
      <c r="J1894" s="135">
        <f t="shared" si="389"/>
        <v>57.46</v>
      </c>
      <c r="K1894" s="23">
        <f t="shared" si="382"/>
        <v>5.7460000000000004</v>
      </c>
      <c r="L1894" s="135"/>
      <c r="M1894" s="135"/>
      <c r="N1894" s="135"/>
      <c r="O1894" s="23"/>
      <c r="P1894" s="19">
        <f t="shared" si="381"/>
        <v>1000</v>
      </c>
      <c r="R1894" s="5"/>
    </row>
    <row r="1895" spans="1:18" s="2" customFormat="1" x14ac:dyDescent="0.2">
      <c r="A1895" s="42"/>
      <c r="B1895" s="32"/>
      <c r="C1895" s="27" t="s">
        <v>22</v>
      </c>
      <c r="D1895" s="135"/>
      <c r="E1895" s="135"/>
      <c r="F1895" s="135"/>
      <c r="G1895" s="23"/>
      <c r="H1895" s="135"/>
      <c r="I1895" s="135"/>
      <c r="J1895" s="135"/>
      <c r="K1895" s="23"/>
      <c r="L1895" s="135"/>
      <c r="M1895" s="135"/>
      <c r="N1895" s="135"/>
      <c r="O1895" s="23"/>
      <c r="P1895" s="19">
        <f t="shared" si="381"/>
        <v>0</v>
      </c>
      <c r="R1895" s="5"/>
    </row>
    <row r="1896" spans="1:18" s="2" customFormat="1" ht="12" customHeight="1" x14ac:dyDescent="0.2">
      <c r="A1896" s="42"/>
      <c r="B1896" s="32"/>
      <c r="C1896" s="22" t="s">
        <v>14</v>
      </c>
      <c r="D1896" s="135"/>
      <c r="E1896" s="135">
        <f>SUM(E1897:E1899)</f>
        <v>1000</v>
      </c>
      <c r="F1896" s="135">
        <f>SUM(F1897:F1899)</f>
        <v>57.46</v>
      </c>
      <c r="G1896" s="23">
        <f t="shared" si="380"/>
        <v>5.7460000000000004</v>
      </c>
      <c r="H1896" s="135"/>
      <c r="I1896" s="135">
        <f t="shared" si="389"/>
        <v>1000</v>
      </c>
      <c r="J1896" s="135">
        <f t="shared" si="389"/>
        <v>57.46</v>
      </c>
      <c r="K1896" s="23">
        <f t="shared" si="382"/>
        <v>5.7460000000000004</v>
      </c>
      <c r="L1896" s="135"/>
      <c r="M1896" s="135"/>
      <c r="N1896" s="135"/>
      <c r="O1896" s="23"/>
      <c r="P1896" s="19">
        <f t="shared" si="381"/>
        <v>1000</v>
      </c>
      <c r="R1896" s="5"/>
    </row>
    <row r="1897" spans="1:18" s="2" customFormat="1" ht="11.25" customHeight="1" x14ac:dyDescent="0.2">
      <c r="A1897" s="42"/>
      <c r="B1897" s="32"/>
      <c r="C1897" s="27" t="s">
        <v>15</v>
      </c>
      <c r="D1897" s="135"/>
      <c r="E1897" s="135"/>
      <c r="F1897" s="135"/>
      <c r="G1897" s="23"/>
      <c r="H1897" s="135"/>
      <c r="I1897" s="135"/>
      <c r="J1897" s="135"/>
      <c r="K1897" s="23"/>
      <c r="L1897" s="135"/>
      <c r="M1897" s="135"/>
      <c r="N1897" s="135"/>
      <c r="O1897" s="23"/>
      <c r="P1897" s="19">
        <f t="shared" si="381"/>
        <v>0</v>
      </c>
      <c r="R1897" s="5"/>
    </row>
    <row r="1898" spans="1:18" s="2" customFormat="1" ht="15" hidden="1" customHeight="1" x14ac:dyDescent="0.2">
      <c r="A1898" s="42"/>
      <c r="B1898" s="32"/>
      <c r="C1898" s="27" t="s">
        <v>19</v>
      </c>
      <c r="D1898" s="135"/>
      <c r="E1898" s="135"/>
      <c r="F1898" s="135"/>
      <c r="G1898" s="23" t="e">
        <f t="shared" si="380"/>
        <v>#DIV/0!</v>
      </c>
      <c r="H1898" s="135"/>
      <c r="I1898" s="135">
        <f t="shared" si="389"/>
        <v>0</v>
      </c>
      <c r="J1898" s="135">
        <f t="shared" si="389"/>
        <v>0</v>
      </c>
      <c r="K1898" s="23" t="e">
        <f t="shared" si="382"/>
        <v>#DIV/0!</v>
      </c>
      <c r="L1898" s="135"/>
      <c r="M1898" s="135"/>
      <c r="N1898" s="135"/>
      <c r="O1898" s="23"/>
      <c r="P1898" s="19">
        <f t="shared" si="381"/>
        <v>0</v>
      </c>
      <c r="R1898" s="5"/>
    </row>
    <row r="1899" spans="1:18" s="2" customFormat="1" ht="15.75" customHeight="1" x14ac:dyDescent="0.2">
      <c r="A1899" s="42"/>
      <c r="B1899" s="48"/>
      <c r="C1899" s="122" t="s">
        <v>18</v>
      </c>
      <c r="D1899" s="140"/>
      <c r="E1899" s="140">
        <v>1000</v>
      </c>
      <c r="F1899" s="140">
        <v>57.46</v>
      </c>
      <c r="G1899" s="50">
        <f t="shared" si="380"/>
        <v>5.7460000000000004</v>
      </c>
      <c r="H1899" s="140"/>
      <c r="I1899" s="140">
        <f t="shared" si="389"/>
        <v>1000</v>
      </c>
      <c r="J1899" s="140">
        <f t="shared" si="389"/>
        <v>57.46</v>
      </c>
      <c r="K1899" s="50">
        <f t="shared" si="382"/>
        <v>5.7460000000000004</v>
      </c>
      <c r="L1899" s="140"/>
      <c r="M1899" s="140"/>
      <c r="N1899" s="140"/>
      <c r="O1899" s="50"/>
      <c r="P1899" s="19">
        <f t="shared" si="381"/>
        <v>1000</v>
      </c>
      <c r="R1899" s="5"/>
    </row>
    <row r="1900" spans="1:18" s="2" customFormat="1" ht="15" hidden="1" customHeight="1" x14ac:dyDescent="0.2">
      <c r="A1900" s="42"/>
      <c r="B1900" s="32"/>
      <c r="C1900" s="22" t="s">
        <v>16</v>
      </c>
      <c r="D1900" s="135">
        <f t="shared" si="384"/>
        <v>0</v>
      </c>
      <c r="E1900" s="135"/>
      <c r="F1900" s="135"/>
      <c r="G1900" s="23" t="e">
        <f t="shared" si="380"/>
        <v>#DIV/0!</v>
      </c>
      <c r="H1900" s="135"/>
      <c r="I1900" s="135">
        <f t="shared" si="389"/>
        <v>0</v>
      </c>
      <c r="J1900" s="135">
        <f t="shared" si="389"/>
        <v>0</v>
      </c>
      <c r="K1900" s="23"/>
      <c r="L1900" s="135"/>
      <c r="M1900" s="135"/>
      <c r="N1900" s="135"/>
      <c r="O1900" s="50" t="e">
        <f t="shared" si="383"/>
        <v>#DIV/0!</v>
      </c>
      <c r="P1900" s="19">
        <f t="shared" si="381"/>
        <v>0</v>
      </c>
      <c r="R1900" s="5"/>
    </row>
    <row r="1901" spans="1:18" s="2" customFormat="1" ht="13.5" hidden="1" customHeight="1" x14ac:dyDescent="0.2">
      <c r="A1901" s="42"/>
      <c r="B1901" s="48"/>
      <c r="C1901" s="49" t="s">
        <v>17</v>
      </c>
      <c r="D1901" s="140">
        <f t="shared" si="384"/>
        <v>0</v>
      </c>
      <c r="E1901" s="140"/>
      <c r="F1901" s="140"/>
      <c r="G1901" s="50" t="e">
        <f t="shared" si="380"/>
        <v>#DIV/0!</v>
      </c>
      <c r="H1901" s="140"/>
      <c r="I1901" s="140">
        <f t="shared" si="389"/>
        <v>0</v>
      </c>
      <c r="J1901" s="140">
        <f t="shared" si="389"/>
        <v>0</v>
      </c>
      <c r="K1901" s="50" t="e">
        <f t="shared" si="382"/>
        <v>#DIV/0!</v>
      </c>
      <c r="L1901" s="140"/>
      <c r="M1901" s="140"/>
      <c r="N1901" s="140"/>
      <c r="O1901" s="50"/>
      <c r="P1901" s="34">
        <f t="shared" si="381"/>
        <v>0</v>
      </c>
      <c r="R1901" s="5"/>
    </row>
    <row r="1902" spans="1:18" s="2" customFormat="1" ht="39" hidden="1" customHeight="1" x14ac:dyDescent="0.2">
      <c r="A1902" s="42"/>
      <c r="B1902" s="32"/>
      <c r="C1902" s="24" t="s">
        <v>149</v>
      </c>
      <c r="D1902" s="135">
        <f t="shared" si="384"/>
        <v>0</v>
      </c>
      <c r="E1902" s="135"/>
      <c r="F1902" s="135"/>
      <c r="G1902" s="23" t="e">
        <f t="shared" si="380"/>
        <v>#DIV/0!</v>
      </c>
      <c r="H1902" s="135"/>
      <c r="I1902" s="135">
        <f t="shared" si="389"/>
        <v>0</v>
      </c>
      <c r="J1902" s="135">
        <f t="shared" si="389"/>
        <v>0</v>
      </c>
      <c r="K1902" s="23" t="e">
        <f t="shared" si="382"/>
        <v>#DIV/0!</v>
      </c>
      <c r="L1902" s="135"/>
      <c r="M1902" s="135"/>
      <c r="N1902" s="135"/>
      <c r="O1902" s="23" t="e">
        <f t="shared" si="383"/>
        <v>#DIV/0!</v>
      </c>
      <c r="P1902" s="19">
        <f t="shared" si="381"/>
        <v>0</v>
      </c>
      <c r="R1902" s="5"/>
    </row>
    <row r="1903" spans="1:18" s="2" customFormat="1" ht="15" hidden="1" customHeight="1" x14ac:dyDescent="0.2">
      <c r="A1903" s="42"/>
      <c r="B1903" s="32"/>
      <c r="C1903" s="25" t="s">
        <v>111</v>
      </c>
      <c r="D1903" s="135">
        <f t="shared" si="384"/>
        <v>0</v>
      </c>
      <c r="E1903" s="135">
        <f>SUM(E1905)</f>
        <v>0</v>
      </c>
      <c r="F1903" s="135">
        <f>SUM(F1905)</f>
        <v>0</v>
      </c>
      <c r="G1903" s="23" t="e">
        <f t="shared" si="380"/>
        <v>#DIV/0!</v>
      </c>
      <c r="H1903" s="135">
        <f>SUM(H1905)</f>
        <v>0</v>
      </c>
      <c r="I1903" s="135">
        <f t="shared" si="389"/>
        <v>0</v>
      </c>
      <c r="J1903" s="135">
        <f t="shared" si="389"/>
        <v>0</v>
      </c>
      <c r="K1903" s="23" t="e">
        <f t="shared" si="382"/>
        <v>#DIV/0!</v>
      </c>
      <c r="L1903" s="135"/>
      <c r="M1903" s="135"/>
      <c r="N1903" s="135"/>
      <c r="O1903" s="23" t="e">
        <f t="shared" si="383"/>
        <v>#DIV/0!</v>
      </c>
      <c r="P1903" s="19">
        <f t="shared" si="381"/>
        <v>0</v>
      </c>
      <c r="R1903" s="5"/>
    </row>
    <row r="1904" spans="1:18" s="2" customFormat="1" hidden="1" x14ac:dyDescent="0.2">
      <c r="A1904" s="42"/>
      <c r="B1904" s="32"/>
      <c r="C1904" s="26" t="s">
        <v>22</v>
      </c>
      <c r="D1904" s="135">
        <f t="shared" si="384"/>
        <v>0</v>
      </c>
      <c r="E1904" s="135"/>
      <c r="F1904" s="135"/>
      <c r="G1904" s="23" t="e">
        <f t="shared" ref="G1904:G1997" si="390">F1904/E1904*100</f>
        <v>#DIV/0!</v>
      </c>
      <c r="H1904" s="135"/>
      <c r="I1904" s="135">
        <f t="shared" si="389"/>
        <v>0</v>
      </c>
      <c r="J1904" s="135">
        <f t="shared" si="389"/>
        <v>0</v>
      </c>
      <c r="K1904" s="23" t="e">
        <f t="shared" si="382"/>
        <v>#DIV/0!</v>
      </c>
      <c r="L1904" s="135"/>
      <c r="M1904" s="135"/>
      <c r="N1904" s="135"/>
      <c r="O1904" s="23" t="e">
        <f t="shared" si="383"/>
        <v>#DIV/0!</v>
      </c>
      <c r="P1904" s="19">
        <f t="shared" si="381"/>
        <v>0</v>
      </c>
      <c r="R1904" s="5"/>
    </row>
    <row r="1905" spans="1:18" s="2" customFormat="1" ht="15" hidden="1" customHeight="1" x14ac:dyDescent="0.2">
      <c r="A1905" s="42"/>
      <c r="B1905" s="32"/>
      <c r="C1905" s="22" t="s">
        <v>7</v>
      </c>
      <c r="D1905" s="135">
        <f t="shared" si="384"/>
        <v>0</v>
      </c>
      <c r="E1905" s="135"/>
      <c r="F1905" s="135"/>
      <c r="G1905" s="23" t="e">
        <f t="shared" si="390"/>
        <v>#DIV/0!</v>
      </c>
      <c r="H1905" s="135"/>
      <c r="I1905" s="135">
        <f t="shared" si="389"/>
        <v>0</v>
      </c>
      <c r="J1905" s="135">
        <f t="shared" si="389"/>
        <v>0</v>
      </c>
      <c r="K1905" s="23" t="e">
        <f t="shared" si="382"/>
        <v>#DIV/0!</v>
      </c>
      <c r="L1905" s="135"/>
      <c r="M1905" s="135"/>
      <c r="N1905" s="135"/>
      <c r="O1905" s="23" t="e">
        <f t="shared" si="383"/>
        <v>#DIV/0!</v>
      </c>
      <c r="P1905" s="19">
        <f t="shared" si="381"/>
        <v>0</v>
      </c>
      <c r="R1905" s="5"/>
    </row>
    <row r="1906" spans="1:18" s="2" customFormat="1" hidden="1" x14ac:dyDescent="0.2">
      <c r="A1906" s="42"/>
      <c r="B1906" s="32"/>
      <c r="C1906" s="27" t="s">
        <v>15</v>
      </c>
      <c r="D1906" s="135">
        <f t="shared" si="384"/>
        <v>0</v>
      </c>
      <c r="E1906" s="135"/>
      <c r="F1906" s="135"/>
      <c r="G1906" s="23" t="e">
        <f t="shared" si="390"/>
        <v>#DIV/0!</v>
      </c>
      <c r="H1906" s="135"/>
      <c r="I1906" s="135">
        <f t="shared" si="389"/>
        <v>0</v>
      </c>
      <c r="J1906" s="135">
        <f t="shared" si="389"/>
        <v>0</v>
      </c>
      <c r="K1906" s="23" t="e">
        <f t="shared" si="382"/>
        <v>#DIV/0!</v>
      </c>
      <c r="L1906" s="135"/>
      <c r="M1906" s="135"/>
      <c r="N1906" s="135"/>
      <c r="O1906" s="23" t="e">
        <f t="shared" si="383"/>
        <v>#DIV/0!</v>
      </c>
      <c r="P1906" s="19">
        <f t="shared" si="381"/>
        <v>0</v>
      </c>
      <c r="R1906" s="5"/>
    </row>
    <row r="1907" spans="1:18" s="2" customFormat="1" ht="39" hidden="1" customHeight="1" x14ac:dyDescent="0.2">
      <c r="A1907" s="42"/>
      <c r="B1907" s="48"/>
      <c r="C1907" s="51" t="s">
        <v>150</v>
      </c>
      <c r="D1907" s="140">
        <f t="shared" si="384"/>
        <v>0</v>
      </c>
      <c r="E1907" s="140"/>
      <c r="F1907" s="140"/>
      <c r="G1907" s="50" t="e">
        <f t="shared" si="390"/>
        <v>#DIV/0!</v>
      </c>
      <c r="H1907" s="140"/>
      <c r="I1907" s="140">
        <f t="shared" si="389"/>
        <v>0</v>
      </c>
      <c r="J1907" s="135">
        <f t="shared" si="389"/>
        <v>0</v>
      </c>
      <c r="K1907" s="50" t="e">
        <f t="shared" si="382"/>
        <v>#DIV/0!</v>
      </c>
      <c r="L1907" s="140"/>
      <c r="M1907" s="140"/>
      <c r="N1907" s="140"/>
      <c r="O1907" s="23" t="e">
        <f t="shared" si="383"/>
        <v>#DIV/0!</v>
      </c>
      <c r="P1907" s="34">
        <f t="shared" si="381"/>
        <v>0</v>
      </c>
      <c r="R1907" s="5"/>
    </row>
    <row r="1908" spans="1:18" s="17" customFormat="1" ht="15.75" customHeight="1" x14ac:dyDescent="0.3">
      <c r="A1908" s="42"/>
      <c r="B1908" s="32">
        <v>85295</v>
      </c>
      <c r="C1908" s="25" t="s">
        <v>28</v>
      </c>
      <c r="D1908" s="135">
        <f t="shared" si="384"/>
        <v>17435147</v>
      </c>
      <c r="E1908" s="135">
        <f>SUM(E1909,E1918)</f>
        <v>20803656.560000002</v>
      </c>
      <c r="F1908" s="135">
        <f>SUM(F1909,F1918)</f>
        <v>20280833.07</v>
      </c>
      <c r="G1908" s="23">
        <f t="shared" si="390"/>
        <v>97.486867327904008</v>
      </c>
      <c r="H1908" s="135">
        <f>SUM(H1909,H1918)</f>
        <v>15010299</v>
      </c>
      <c r="I1908" s="135">
        <f t="shared" si="389"/>
        <v>17387288.840000004</v>
      </c>
      <c r="J1908" s="135">
        <f t="shared" si="389"/>
        <v>17215301.240000002</v>
      </c>
      <c r="K1908" s="23">
        <f t="shared" si="382"/>
        <v>99.010842911838338</v>
      </c>
      <c r="L1908" s="135">
        <f>SUM(L1909,L1918)</f>
        <v>2424848</v>
      </c>
      <c r="M1908" s="135">
        <f>SUM(M1909,M1918)</f>
        <v>3416367.7199999997</v>
      </c>
      <c r="N1908" s="135">
        <f>SUM(N1909,N1918)</f>
        <v>3065531.83</v>
      </c>
      <c r="O1908" s="23">
        <f t="shared" si="383"/>
        <v>89.730733962092359</v>
      </c>
      <c r="P1908" s="31">
        <f t="shared" si="381"/>
        <v>3368509.5600000024</v>
      </c>
      <c r="R1908" s="5"/>
    </row>
    <row r="1909" spans="1:18" s="2" customFormat="1" ht="12.75" customHeight="1" x14ac:dyDescent="0.2">
      <c r="A1909" s="42"/>
      <c r="B1909" s="45"/>
      <c r="C1909" s="41" t="s">
        <v>110</v>
      </c>
      <c r="D1909" s="135">
        <f t="shared" si="384"/>
        <v>16569848</v>
      </c>
      <c r="E1909" s="135">
        <f>SUM(E1911,E1915,E1916,E1917)</f>
        <v>19396373.560000002</v>
      </c>
      <c r="F1909" s="135">
        <f>SUM(F1911,F1915,F1916,F1917)</f>
        <v>18873550.77</v>
      </c>
      <c r="G1909" s="23">
        <f t="shared" si="390"/>
        <v>97.304533301636397</v>
      </c>
      <c r="H1909" s="135">
        <f>SUM(H1911,H1915,H1916,H1917)</f>
        <v>14237939</v>
      </c>
      <c r="I1909" s="135">
        <f t="shared" si="389"/>
        <v>16175951.840000004</v>
      </c>
      <c r="J1909" s="135">
        <f t="shared" si="389"/>
        <v>16003964.939999999</v>
      </c>
      <c r="K1909" s="23">
        <f t="shared" si="382"/>
        <v>98.93677415894183</v>
      </c>
      <c r="L1909" s="135">
        <f>SUM(L1911,L1915,L1916,L1917)</f>
        <v>2331909</v>
      </c>
      <c r="M1909" s="135">
        <f>SUM(M1911,M1915,M1916,M1917)</f>
        <v>3220421.7199999997</v>
      </c>
      <c r="N1909" s="135">
        <f>SUM(N1911,N1915,N1916,N1917)</f>
        <v>2869585.83</v>
      </c>
      <c r="O1909" s="23">
        <f t="shared" si="383"/>
        <v>89.105902254317186</v>
      </c>
      <c r="P1909" s="19">
        <f t="shared" ref="P1909:P2002" si="391">E1909-D1909</f>
        <v>2826525.5600000024</v>
      </c>
      <c r="R1909" s="5"/>
    </row>
    <row r="1910" spans="1:18" s="2" customFormat="1" x14ac:dyDescent="0.2">
      <c r="A1910" s="42"/>
      <c r="B1910" s="45"/>
      <c r="C1910" s="27" t="s">
        <v>22</v>
      </c>
      <c r="D1910" s="135"/>
      <c r="E1910" s="135"/>
      <c r="F1910" s="135"/>
      <c r="G1910" s="23"/>
      <c r="H1910" s="135"/>
      <c r="I1910" s="135"/>
      <c r="J1910" s="135"/>
      <c r="K1910" s="23"/>
      <c r="L1910" s="135"/>
      <c r="M1910" s="135"/>
      <c r="N1910" s="135"/>
      <c r="O1910" s="23"/>
      <c r="P1910" s="19">
        <f t="shared" si="391"/>
        <v>0</v>
      </c>
      <c r="R1910" s="5"/>
    </row>
    <row r="1911" spans="1:18" s="2" customFormat="1" ht="9.75" customHeight="1" x14ac:dyDescent="0.2">
      <c r="A1911" s="42"/>
      <c r="B1911" s="45"/>
      <c r="C1911" s="22" t="s">
        <v>14</v>
      </c>
      <c r="D1911" s="135">
        <f t="shared" si="384"/>
        <v>4767343</v>
      </c>
      <c r="E1911" s="135">
        <f>SUM(E1913:E1914)</f>
        <v>3897095.72</v>
      </c>
      <c r="F1911" s="135">
        <f>SUM(F1913:F1914)</f>
        <v>3853002.75</v>
      </c>
      <c r="G1911" s="23">
        <f t="shared" si="390"/>
        <v>98.868568463081004</v>
      </c>
      <c r="H1911" s="135">
        <f>SUM(H1913:H1914)</f>
        <v>4767343</v>
      </c>
      <c r="I1911" s="135">
        <f t="shared" si="389"/>
        <v>3234552</v>
      </c>
      <c r="J1911" s="135">
        <f t="shared" si="389"/>
        <v>3190459.0300000003</v>
      </c>
      <c r="K1911" s="23">
        <f t="shared" si="382"/>
        <v>98.636813691664258</v>
      </c>
      <c r="L1911" s="135"/>
      <c r="M1911" s="135">
        <f>SUM(M1913:M1914)</f>
        <v>662543.72</v>
      </c>
      <c r="N1911" s="135">
        <f>SUM(N1913:N1914)</f>
        <v>662543.72</v>
      </c>
      <c r="O1911" s="23">
        <f t="shared" si="383"/>
        <v>100</v>
      </c>
      <c r="P1911" s="19">
        <f t="shared" si="391"/>
        <v>-870247.2799999998</v>
      </c>
      <c r="R1911" s="5"/>
    </row>
    <row r="1912" spans="1:18" s="2" customFormat="1" ht="12" customHeight="1" x14ac:dyDescent="0.2">
      <c r="A1912" s="42"/>
      <c r="B1912" s="45"/>
      <c r="C1912" s="27" t="s">
        <v>15</v>
      </c>
      <c r="D1912" s="135"/>
      <c r="E1912" s="135"/>
      <c r="F1912" s="135"/>
      <c r="G1912" s="23"/>
      <c r="H1912" s="135"/>
      <c r="I1912" s="135"/>
      <c r="J1912" s="135"/>
      <c r="K1912" s="23"/>
      <c r="L1912" s="135"/>
      <c r="M1912" s="135"/>
      <c r="N1912" s="135"/>
      <c r="O1912" s="23"/>
      <c r="P1912" s="19">
        <f t="shared" si="391"/>
        <v>0</v>
      </c>
      <c r="R1912" s="5"/>
    </row>
    <row r="1913" spans="1:18" s="2" customFormat="1" ht="15.75" customHeight="1" x14ac:dyDescent="0.2">
      <c r="A1913" s="42"/>
      <c r="B1913" s="45"/>
      <c r="C1913" s="27" t="s">
        <v>19</v>
      </c>
      <c r="D1913" s="135">
        <f t="shared" si="384"/>
        <v>1119800</v>
      </c>
      <c r="E1913" s="135">
        <v>986589.64</v>
      </c>
      <c r="F1913" s="135">
        <v>983337.82</v>
      </c>
      <c r="G1913" s="23">
        <f t="shared" si="390"/>
        <v>99.670397917415784</v>
      </c>
      <c r="H1913" s="135">
        <v>1119800</v>
      </c>
      <c r="I1913" s="135">
        <f t="shared" si="389"/>
        <v>959509</v>
      </c>
      <c r="J1913" s="135">
        <f t="shared" si="389"/>
        <v>956257.17999999993</v>
      </c>
      <c r="K1913" s="23">
        <f t="shared" si="382"/>
        <v>99.661095414425489</v>
      </c>
      <c r="L1913" s="135"/>
      <c r="M1913" s="135">
        <v>27080.639999999999</v>
      </c>
      <c r="N1913" s="135">
        <v>27080.639999999999</v>
      </c>
      <c r="O1913" s="23">
        <f t="shared" si="383"/>
        <v>100</v>
      </c>
      <c r="P1913" s="19">
        <f t="shared" si="391"/>
        <v>-133210.35999999999</v>
      </c>
      <c r="R1913" s="5"/>
    </row>
    <row r="1914" spans="1:18" s="2" customFormat="1" ht="15" customHeight="1" x14ac:dyDescent="0.2">
      <c r="A1914" s="42"/>
      <c r="B1914" s="45"/>
      <c r="C1914" s="27" t="s">
        <v>18</v>
      </c>
      <c r="D1914" s="135">
        <f t="shared" si="384"/>
        <v>3647543</v>
      </c>
      <c r="E1914" s="135">
        <v>2910506.08</v>
      </c>
      <c r="F1914" s="135">
        <v>2869664.93</v>
      </c>
      <c r="G1914" s="23">
        <f t="shared" si="390"/>
        <v>98.596768091960158</v>
      </c>
      <c r="H1914" s="135">
        <v>3647543</v>
      </c>
      <c r="I1914" s="135">
        <f t="shared" si="389"/>
        <v>2275043</v>
      </c>
      <c r="J1914" s="135">
        <f t="shared" si="389"/>
        <v>2234201.85</v>
      </c>
      <c r="K1914" s="23">
        <f t="shared" si="382"/>
        <v>98.204818546286816</v>
      </c>
      <c r="L1914" s="135"/>
      <c r="M1914" s="135">
        <v>635463.07999999996</v>
      </c>
      <c r="N1914" s="135">
        <v>635463.07999999996</v>
      </c>
      <c r="O1914" s="23">
        <f t="shared" si="383"/>
        <v>100</v>
      </c>
      <c r="P1914" s="19">
        <f t="shared" si="391"/>
        <v>-737036.91999999993</v>
      </c>
      <c r="R1914" s="5"/>
    </row>
    <row r="1915" spans="1:18" s="2" customFormat="1" ht="12.75" customHeight="1" x14ac:dyDescent="0.2">
      <c r="A1915" s="42"/>
      <c r="B1915" s="45"/>
      <c r="C1915" s="22" t="s">
        <v>16</v>
      </c>
      <c r="D1915" s="135">
        <f t="shared" si="384"/>
        <v>5167357</v>
      </c>
      <c r="E1915" s="135">
        <v>5746741</v>
      </c>
      <c r="F1915" s="135">
        <v>5721265.54</v>
      </c>
      <c r="G1915" s="23">
        <f t="shared" si="390"/>
        <v>99.556697265458808</v>
      </c>
      <c r="H1915" s="135">
        <v>5167357</v>
      </c>
      <c r="I1915" s="135">
        <f t="shared" si="389"/>
        <v>5746741</v>
      </c>
      <c r="J1915" s="135">
        <f t="shared" si="389"/>
        <v>5721265.54</v>
      </c>
      <c r="K1915" s="23">
        <f t="shared" si="382"/>
        <v>99.556697265458808</v>
      </c>
      <c r="L1915" s="135"/>
      <c r="M1915" s="135"/>
      <c r="N1915" s="135"/>
      <c r="O1915" s="23"/>
      <c r="P1915" s="19">
        <f t="shared" si="391"/>
        <v>579384</v>
      </c>
      <c r="R1915" s="5"/>
    </row>
    <row r="1916" spans="1:18" s="2" customFormat="1" ht="12" customHeight="1" x14ac:dyDescent="0.2">
      <c r="A1916" s="42"/>
      <c r="B1916" s="45"/>
      <c r="C1916" s="22" t="s">
        <v>17</v>
      </c>
      <c r="D1916" s="135">
        <f t="shared" si="384"/>
        <v>325500</v>
      </c>
      <c r="E1916" s="135">
        <v>2790675.84</v>
      </c>
      <c r="F1916" s="135">
        <v>2733098.19</v>
      </c>
      <c r="G1916" s="23">
        <f t="shared" si="390"/>
        <v>97.936784732403751</v>
      </c>
      <c r="H1916" s="135">
        <v>325500</v>
      </c>
      <c r="I1916" s="135">
        <f t="shared" si="389"/>
        <v>2790675.84</v>
      </c>
      <c r="J1916" s="135">
        <f t="shared" si="389"/>
        <v>2733098.19</v>
      </c>
      <c r="K1916" s="23">
        <f>J1916/I1916*100</f>
        <v>97.936784732403751</v>
      </c>
      <c r="L1916" s="135"/>
      <c r="M1916" s="135"/>
      <c r="N1916" s="135"/>
      <c r="O1916" s="23"/>
      <c r="P1916" s="19">
        <f t="shared" si="391"/>
        <v>2465175.84</v>
      </c>
      <c r="R1916" s="5"/>
    </row>
    <row r="1917" spans="1:18" s="2" customFormat="1" ht="36" customHeight="1" x14ac:dyDescent="0.2">
      <c r="A1917" s="42"/>
      <c r="B1917" s="45"/>
      <c r="C1917" s="24" t="s">
        <v>149</v>
      </c>
      <c r="D1917" s="135">
        <f t="shared" si="384"/>
        <v>6309648</v>
      </c>
      <c r="E1917" s="135">
        <v>6961861</v>
      </c>
      <c r="F1917" s="135">
        <v>6566184.29</v>
      </c>
      <c r="G1917" s="23">
        <f t="shared" si="390"/>
        <v>94.31650947929009</v>
      </c>
      <c r="H1917" s="135">
        <v>3977739</v>
      </c>
      <c r="I1917" s="135">
        <f t="shared" si="389"/>
        <v>4403983</v>
      </c>
      <c r="J1917" s="135">
        <f t="shared" si="389"/>
        <v>4359142.18</v>
      </c>
      <c r="K1917" s="23">
        <f>J1917/I1917*100</f>
        <v>98.98181214595968</v>
      </c>
      <c r="L1917" s="135">
        <v>2331909</v>
      </c>
      <c r="M1917" s="135">
        <v>2557878</v>
      </c>
      <c r="N1917" s="135">
        <v>2207042.11</v>
      </c>
      <c r="O1917" s="23">
        <f t="shared" si="383"/>
        <v>86.284103854835919</v>
      </c>
      <c r="P1917" s="19">
        <f t="shared" si="391"/>
        <v>652213</v>
      </c>
      <c r="R1917" s="5"/>
    </row>
    <row r="1918" spans="1:18" s="2" customFormat="1" ht="16.5" customHeight="1" x14ac:dyDescent="0.2">
      <c r="A1918" s="42"/>
      <c r="B1918" s="45"/>
      <c r="C1918" s="25" t="s">
        <v>111</v>
      </c>
      <c r="D1918" s="135">
        <f t="shared" si="384"/>
        <v>865299</v>
      </c>
      <c r="E1918" s="135">
        <f>SUM(E1920)</f>
        <v>1407283</v>
      </c>
      <c r="F1918" s="135">
        <f>SUM(F1920)</f>
        <v>1407282.3</v>
      </c>
      <c r="G1918" s="23">
        <f t="shared" si="390"/>
        <v>99.999950258761032</v>
      </c>
      <c r="H1918" s="135">
        <f>SUM(H1920)</f>
        <v>772360</v>
      </c>
      <c r="I1918" s="135">
        <f t="shared" si="389"/>
        <v>1211337</v>
      </c>
      <c r="J1918" s="135">
        <f t="shared" si="389"/>
        <v>1211336.3</v>
      </c>
      <c r="K1918" s="23">
        <f t="shared" ref="K1918:K1920" si="392">J1918/I1918*100</f>
        <v>99.999942212613007</v>
      </c>
      <c r="L1918" s="135">
        <f>SUM(L1920)</f>
        <v>92939</v>
      </c>
      <c r="M1918" s="135">
        <f>SUM(M1920)</f>
        <v>195946</v>
      </c>
      <c r="N1918" s="135">
        <f>SUM(N1920)</f>
        <v>195946</v>
      </c>
      <c r="O1918" s="23">
        <f t="shared" si="383"/>
        <v>100</v>
      </c>
      <c r="P1918" s="19">
        <f t="shared" si="391"/>
        <v>541984</v>
      </c>
      <c r="R1918" s="5"/>
    </row>
    <row r="1919" spans="1:18" s="2" customFormat="1" x14ac:dyDescent="0.2">
      <c r="A1919" s="42"/>
      <c r="B1919" s="45"/>
      <c r="C1919" s="26" t="s">
        <v>22</v>
      </c>
      <c r="D1919" s="135"/>
      <c r="E1919" s="135"/>
      <c r="F1919" s="135"/>
      <c r="G1919" s="23"/>
      <c r="H1919" s="135"/>
      <c r="I1919" s="135"/>
      <c r="J1919" s="135"/>
      <c r="K1919" s="23"/>
      <c r="L1919" s="135"/>
      <c r="M1919" s="135"/>
      <c r="N1919" s="135"/>
      <c r="O1919" s="23"/>
      <c r="P1919" s="19">
        <f t="shared" si="391"/>
        <v>0</v>
      </c>
      <c r="R1919" s="5"/>
    </row>
    <row r="1920" spans="1:18" s="2" customFormat="1" ht="15" customHeight="1" x14ac:dyDescent="0.2">
      <c r="A1920" s="43"/>
      <c r="B1920" s="46"/>
      <c r="C1920" s="37" t="s">
        <v>7</v>
      </c>
      <c r="D1920" s="136">
        <f t="shared" si="384"/>
        <v>865299</v>
      </c>
      <c r="E1920" s="136">
        <v>1407283</v>
      </c>
      <c r="F1920" s="136">
        <v>1407282.3</v>
      </c>
      <c r="G1920" s="38">
        <f t="shared" si="390"/>
        <v>99.999950258761032</v>
      </c>
      <c r="H1920" s="136">
        <v>772360</v>
      </c>
      <c r="I1920" s="136">
        <f t="shared" si="389"/>
        <v>1211337</v>
      </c>
      <c r="J1920" s="136">
        <f t="shared" si="389"/>
        <v>1211336.3</v>
      </c>
      <c r="K1920" s="23">
        <f t="shared" si="392"/>
        <v>99.999942212613007</v>
      </c>
      <c r="L1920" s="135">
        <v>92939</v>
      </c>
      <c r="M1920" s="135">
        <v>195946</v>
      </c>
      <c r="N1920" s="135">
        <v>195946</v>
      </c>
      <c r="O1920" s="23">
        <f t="shared" si="383"/>
        <v>100</v>
      </c>
      <c r="P1920" s="19">
        <f t="shared" si="391"/>
        <v>541984</v>
      </c>
      <c r="R1920" s="5"/>
    </row>
    <row r="1921" spans="1:18" s="2" customFormat="1" ht="13.5" hidden="1" customHeight="1" x14ac:dyDescent="0.2">
      <c r="A1921" s="42"/>
      <c r="B1921" s="45"/>
      <c r="C1921" s="27" t="s">
        <v>15</v>
      </c>
      <c r="D1921" s="135">
        <f t="shared" si="384"/>
        <v>0</v>
      </c>
      <c r="E1921" s="135"/>
      <c r="F1921" s="135"/>
      <c r="G1921" s="23"/>
      <c r="H1921" s="135"/>
      <c r="I1921" s="135">
        <f t="shared" si="389"/>
        <v>0</v>
      </c>
      <c r="J1921" s="135" t="e">
        <f t="shared" si="389"/>
        <v>#VALUE!</v>
      </c>
      <c r="K1921" s="23"/>
      <c r="L1921" s="135"/>
      <c r="M1921" s="135"/>
      <c r="N1921" s="145" t="s">
        <v>210</v>
      </c>
      <c r="O1921" s="23"/>
      <c r="P1921" s="19">
        <f t="shared" si="391"/>
        <v>0</v>
      </c>
      <c r="R1921" s="5"/>
    </row>
    <row r="1922" spans="1:18" s="2" customFormat="1" ht="38.25" hidden="1" customHeight="1" x14ac:dyDescent="0.2">
      <c r="A1922" s="43"/>
      <c r="B1922" s="46"/>
      <c r="C1922" s="44" t="s">
        <v>150</v>
      </c>
      <c r="D1922" s="136">
        <f t="shared" si="384"/>
        <v>0</v>
      </c>
      <c r="E1922" s="136"/>
      <c r="F1922" s="136"/>
      <c r="G1922" s="38" t="e">
        <f t="shared" si="390"/>
        <v>#DIV/0!</v>
      </c>
      <c r="H1922" s="136"/>
      <c r="I1922" s="136">
        <f t="shared" si="389"/>
        <v>0</v>
      </c>
      <c r="J1922" s="136">
        <f t="shared" si="389"/>
        <v>0</v>
      </c>
      <c r="K1922" s="38"/>
      <c r="L1922" s="136"/>
      <c r="M1922" s="136"/>
      <c r="N1922" s="136"/>
      <c r="O1922" s="38" t="e">
        <f t="shared" ref="O1922:O2015" si="393">N1922/M1922*100</f>
        <v>#DIV/0!</v>
      </c>
      <c r="P1922" s="34">
        <f t="shared" si="391"/>
        <v>0</v>
      </c>
      <c r="R1922" s="5"/>
    </row>
    <row r="1923" spans="1:18" s="2" customFormat="1" ht="23.25" customHeight="1" x14ac:dyDescent="0.2">
      <c r="A1923" s="189">
        <v>853</v>
      </c>
      <c r="B1923" s="200" t="s">
        <v>118</v>
      </c>
      <c r="C1923" s="224"/>
      <c r="D1923" s="155">
        <f t="shared" si="384"/>
        <v>64902050</v>
      </c>
      <c r="E1923" s="148">
        <f>SUM(E1924,E1939,E1954,E1969,E1984,E1999,E2014,E2029,E2044)</f>
        <v>90206078.159999996</v>
      </c>
      <c r="F1923" s="155">
        <f>SUM(F1924,F1939,F1954,F1969,F1984,F1999,F2014,F2029,F2044)</f>
        <v>84038031.879999995</v>
      </c>
      <c r="G1923" s="187">
        <f t="shared" si="390"/>
        <v>93.16227198231627</v>
      </c>
      <c r="H1923" s="148">
        <f>SUM(H1924,H1939,H1954,H1969,H1984,H1999,H2014,H2029,H2044)</f>
        <v>30346634</v>
      </c>
      <c r="I1923" s="155">
        <f t="shared" si="389"/>
        <v>47286881.319999993</v>
      </c>
      <c r="J1923" s="156">
        <f t="shared" si="389"/>
        <v>42247858.839999996</v>
      </c>
      <c r="K1923" s="149">
        <f>J1923/I1923*100</f>
        <v>89.34371999307821</v>
      </c>
      <c r="L1923" s="148">
        <f>SUM(L1924,L1939,L1954,L1969,L1984,L1999,L2014,L2029,L2044)</f>
        <v>34555416</v>
      </c>
      <c r="M1923" s="148">
        <f>SUM(M1924,M1939,M1954,M1969,M1984,M1999,M2014,M2029,M2044)</f>
        <v>42919196.840000004</v>
      </c>
      <c r="N1923" s="148">
        <f>SUM(N1924,N1939,N1954,N1969,N1984,N1999,N2014,N2029,N2044)</f>
        <v>41790173.039999999</v>
      </c>
      <c r="O1923" s="149">
        <f t="shared" si="393"/>
        <v>97.369420019184119</v>
      </c>
      <c r="P1923" s="33">
        <f t="shared" si="391"/>
        <v>25304028.159999996</v>
      </c>
      <c r="R1923" s="5"/>
    </row>
    <row r="1924" spans="1:18" s="2" customFormat="1" ht="15" hidden="1" customHeight="1" x14ac:dyDescent="0.2">
      <c r="A1924" s="42"/>
      <c r="B1924" s="85">
        <v>85305</v>
      </c>
      <c r="C1924" s="86" t="s">
        <v>58</v>
      </c>
      <c r="D1924" s="135">
        <f t="shared" si="384"/>
        <v>0</v>
      </c>
      <c r="E1924" s="139">
        <f>SUM(E1925,E1934)</f>
        <v>0</v>
      </c>
      <c r="F1924" s="135">
        <f>SUM(F1925,F1934)</f>
        <v>0</v>
      </c>
      <c r="G1924" s="23" t="e">
        <f t="shared" si="390"/>
        <v>#DIV/0!</v>
      </c>
      <c r="H1924" s="139">
        <f>SUM(H1925,H1934)</f>
        <v>0</v>
      </c>
      <c r="I1924" s="135">
        <f t="shared" si="389"/>
        <v>0</v>
      </c>
      <c r="J1924" s="135">
        <f t="shared" si="389"/>
        <v>0</v>
      </c>
      <c r="K1924" s="54" t="e">
        <f>J1924/I1924*100</f>
        <v>#DIV/0!</v>
      </c>
      <c r="L1924" s="139">
        <f>SUM(L1925,L1934)</f>
        <v>0</v>
      </c>
      <c r="M1924" s="139"/>
      <c r="N1924" s="139"/>
      <c r="O1924" s="54"/>
      <c r="P1924" s="58">
        <f t="shared" si="391"/>
        <v>0</v>
      </c>
      <c r="R1924" s="5"/>
    </row>
    <row r="1925" spans="1:18" s="2" customFormat="1" ht="16.5" hidden="1" customHeight="1" x14ac:dyDescent="0.2">
      <c r="A1925" s="42"/>
      <c r="B1925" s="32"/>
      <c r="C1925" s="41" t="s">
        <v>110</v>
      </c>
      <c r="D1925" s="135">
        <f t="shared" ref="D1925:D1987" si="394">H1925+L1925</f>
        <v>0</v>
      </c>
      <c r="E1925" s="135">
        <f>SUM(E1927,E1931,E1932,E1933)</f>
        <v>0</v>
      </c>
      <c r="F1925" s="135">
        <f>SUM(F1927,F1931,F1932,F1933)</f>
        <v>0</v>
      </c>
      <c r="G1925" s="23" t="e">
        <f t="shared" si="390"/>
        <v>#DIV/0!</v>
      </c>
      <c r="H1925" s="135">
        <f>SUM(H1927,H1931,H1932,H1933)</f>
        <v>0</v>
      </c>
      <c r="I1925" s="135">
        <f t="shared" si="389"/>
        <v>0</v>
      </c>
      <c r="J1925" s="135">
        <f t="shared" si="389"/>
        <v>0</v>
      </c>
      <c r="K1925" s="23" t="e">
        <f>J1925/I1925*100</f>
        <v>#DIV/0!</v>
      </c>
      <c r="L1925" s="135"/>
      <c r="M1925" s="135"/>
      <c r="N1925" s="135"/>
      <c r="O1925" s="23"/>
      <c r="P1925" s="19">
        <f t="shared" si="391"/>
        <v>0</v>
      </c>
      <c r="R1925" s="5"/>
    </row>
    <row r="1926" spans="1:18" s="2" customFormat="1" hidden="1" x14ac:dyDescent="0.2">
      <c r="A1926" s="42"/>
      <c r="B1926" s="32"/>
      <c r="C1926" s="27" t="s">
        <v>22</v>
      </c>
      <c r="D1926" s="135">
        <f t="shared" si="394"/>
        <v>0</v>
      </c>
      <c r="E1926" s="135"/>
      <c r="F1926" s="135"/>
      <c r="G1926" s="23"/>
      <c r="H1926" s="135"/>
      <c r="I1926" s="135">
        <f t="shared" si="389"/>
        <v>0</v>
      </c>
      <c r="J1926" s="135">
        <f t="shared" si="389"/>
        <v>0</v>
      </c>
      <c r="K1926" s="23"/>
      <c r="L1926" s="135"/>
      <c r="M1926" s="135"/>
      <c r="N1926" s="135"/>
      <c r="O1926" s="23"/>
      <c r="P1926" s="19">
        <f t="shared" si="391"/>
        <v>0</v>
      </c>
      <c r="R1926" s="5"/>
    </row>
    <row r="1927" spans="1:18" s="2" customFormat="1" ht="15" hidden="1" customHeight="1" x14ac:dyDescent="0.2">
      <c r="A1927" s="42"/>
      <c r="B1927" s="32"/>
      <c r="C1927" s="22" t="s">
        <v>14</v>
      </c>
      <c r="D1927" s="135">
        <f t="shared" si="394"/>
        <v>0</v>
      </c>
      <c r="E1927" s="135">
        <f>SUM(E1929:E1930)</f>
        <v>0</v>
      </c>
      <c r="F1927" s="135">
        <f>SUM(F1929:F1930)</f>
        <v>0</v>
      </c>
      <c r="G1927" s="23" t="e">
        <f t="shared" si="390"/>
        <v>#DIV/0!</v>
      </c>
      <c r="H1927" s="135">
        <f>SUM(H1929:H1930)</f>
        <v>0</v>
      </c>
      <c r="I1927" s="135">
        <f t="shared" si="389"/>
        <v>0</v>
      </c>
      <c r="J1927" s="135">
        <f t="shared" si="389"/>
        <v>0</v>
      </c>
      <c r="K1927" s="23" t="e">
        <f>J1927/I1927*100</f>
        <v>#DIV/0!</v>
      </c>
      <c r="L1927" s="135"/>
      <c r="M1927" s="135"/>
      <c r="N1927" s="135"/>
      <c r="O1927" s="23"/>
      <c r="P1927" s="19">
        <f t="shared" si="391"/>
        <v>0</v>
      </c>
      <c r="R1927" s="5"/>
    </row>
    <row r="1928" spans="1:18" s="2" customFormat="1" hidden="1" x14ac:dyDescent="0.2">
      <c r="A1928" s="42"/>
      <c r="B1928" s="32"/>
      <c r="C1928" s="27" t="s">
        <v>15</v>
      </c>
      <c r="D1928" s="135">
        <f t="shared" si="394"/>
        <v>0</v>
      </c>
      <c r="E1928" s="135"/>
      <c r="F1928" s="135"/>
      <c r="G1928" s="23"/>
      <c r="H1928" s="135"/>
      <c r="I1928" s="135">
        <f t="shared" si="389"/>
        <v>0</v>
      </c>
      <c r="J1928" s="135">
        <f t="shared" si="389"/>
        <v>0</v>
      </c>
      <c r="K1928" s="23"/>
      <c r="L1928" s="135"/>
      <c r="M1928" s="135"/>
      <c r="N1928" s="135"/>
      <c r="O1928" s="23"/>
      <c r="P1928" s="19">
        <f t="shared" si="391"/>
        <v>0</v>
      </c>
      <c r="R1928" s="5"/>
    </row>
    <row r="1929" spans="1:18" s="2" customFormat="1" ht="15" hidden="1" customHeight="1" x14ac:dyDescent="0.2">
      <c r="A1929" s="42"/>
      <c r="B1929" s="32"/>
      <c r="C1929" s="27" t="s">
        <v>19</v>
      </c>
      <c r="D1929" s="135">
        <f t="shared" si="394"/>
        <v>0</v>
      </c>
      <c r="E1929" s="135"/>
      <c r="F1929" s="135"/>
      <c r="G1929" s="23" t="e">
        <f t="shared" si="390"/>
        <v>#DIV/0!</v>
      </c>
      <c r="H1929" s="135"/>
      <c r="I1929" s="135">
        <f t="shared" si="389"/>
        <v>0</v>
      </c>
      <c r="J1929" s="135">
        <f t="shared" si="389"/>
        <v>0</v>
      </c>
      <c r="K1929" s="23" t="e">
        <f t="shared" ref="K1929:K1934" si="395">J1929/I1929*100</f>
        <v>#DIV/0!</v>
      </c>
      <c r="L1929" s="135"/>
      <c r="M1929" s="135"/>
      <c r="N1929" s="135"/>
      <c r="O1929" s="23"/>
      <c r="P1929" s="19">
        <f t="shared" si="391"/>
        <v>0</v>
      </c>
      <c r="R1929" s="5"/>
    </row>
    <row r="1930" spans="1:18" s="2" customFormat="1" ht="15" hidden="1" customHeight="1" x14ac:dyDescent="0.2">
      <c r="A1930" s="42"/>
      <c r="B1930" s="32"/>
      <c r="C1930" s="27" t="s">
        <v>18</v>
      </c>
      <c r="D1930" s="135">
        <f t="shared" si="394"/>
        <v>0</v>
      </c>
      <c r="E1930" s="135"/>
      <c r="F1930" s="135"/>
      <c r="G1930" s="23" t="e">
        <f t="shared" si="390"/>
        <v>#DIV/0!</v>
      </c>
      <c r="H1930" s="135"/>
      <c r="I1930" s="135">
        <f t="shared" si="389"/>
        <v>0</v>
      </c>
      <c r="J1930" s="135">
        <f t="shared" si="389"/>
        <v>0</v>
      </c>
      <c r="K1930" s="23" t="e">
        <f t="shared" si="395"/>
        <v>#DIV/0!</v>
      </c>
      <c r="L1930" s="135"/>
      <c r="M1930" s="135"/>
      <c r="N1930" s="135"/>
      <c r="O1930" s="23"/>
      <c r="P1930" s="19">
        <f t="shared" si="391"/>
        <v>0</v>
      </c>
      <c r="R1930" s="5"/>
    </row>
    <row r="1931" spans="1:18" s="2" customFormat="1" ht="15" hidden="1" customHeight="1" x14ac:dyDescent="0.2">
      <c r="A1931" s="42"/>
      <c r="B1931" s="32"/>
      <c r="C1931" s="22" t="s">
        <v>16</v>
      </c>
      <c r="D1931" s="135">
        <f t="shared" si="394"/>
        <v>0</v>
      </c>
      <c r="E1931" s="135"/>
      <c r="F1931" s="135"/>
      <c r="G1931" s="23" t="e">
        <f t="shared" si="390"/>
        <v>#DIV/0!</v>
      </c>
      <c r="H1931" s="135"/>
      <c r="I1931" s="135">
        <f t="shared" si="389"/>
        <v>0</v>
      </c>
      <c r="J1931" s="135">
        <f t="shared" si="389"/>
        <v>0</v>
      </c>
      <c r="K1931" s="23" t="e">
        <f t="shared" si="395"/>
        <v>#DIV/0!</v>
      </c>
      <c r="L1931" s="135"/>
      <c r="M1931" s="135"/>
      <c r="N1931" s="135"/>
      <c r="O1931" s="23"/>
      <c r="P1931" s="19">
        <f t="shared" si="391"/>
        <v>0</v>
      </c>
      <c r="R1931" s="5"/>
    </row>
    <row r="1932" spans="1:18" s="2" customFormat="1" ht="12.75" hidden="1" customHeight="1" x14ac:dyDescent="0.2">
      <c r="A1932" s="42"/>
      <c r="B1932" s="32"/>
      <c r="C1932" s="22" t="s">
        <v>17</v>
      </c>
      <c r="D1932" s="135">
        <f t="shared" si="394"/>
        <v>0</v>
      </c>
      <c r="E1932" s="135"/>
      <c r="F1932" s="135"/>
      <c r="G1932" s="23" t="e">
        <f t="shared" si="390"/>
        <v>#DIV/0!</v>
      </c>
      <c r="H1932" s="135"/>
      <c r="I1932" s="135">
        <f t="shared" si="389"/>
        <v>0</v>
      </c>
      <c r="J1932" s="135">
        <f t="shared" si="389"/>
        <v>0</v>
      </c>
      <c r="K1932" s="23" t="e">
        <f t="shared" si="395"/>
        <v>#DIV/0!</v>
      </c>
      <c r="L1932" s="135"/>
      <c r="M1932" s="135"/>
      <c r="N1932" s="135"/>
      <c r="O1932" s="23"/>
      <c r="P1932" s="19">
        <f t="shared" si="391"/>
        <v>0</v>
      </c>
      <c r="R1932" s="5"/>
    </row>
    <row r="1933" spans="1:18" s="2" customFormat="1" ht="36" hidden="1" customHeight="1" x14ac:dyDescent="0.2">
      <c r="A1933" s="42"/>
      <c r="B1933" s="32"/>
      <c r="C1933" s="24" t="s">
        <v>149</v>
      </c>
      <c r="D1933" s="135">
        <f t="shared" si="394"/>
        <v>0</v>
      </c>
      <c r="E1933" s="135"/>
      <c r="F1933" s="135"/>
      <c r="G1933" s="23" t="e">
        <f t="shared" si="390"/>
        <v>#DIV/0!</v>
      </c>
      <c r="H1933" s="135"/>
      <c r="I1933" s="135">
        <f t="shared" si="389"/>
        <v>0</v>
      </c>
      <c r="J1933" s="135">
        <f t="shared" si="389"/>
        <v>0</v>
      </c>
      <c r="K1933" s="23" t="e">
        <f t="shared" si="395"/>
        <v>#DIV/0!</v>
      </c>
      <c r="L1933" s="135"/>
      <c r="M1933" s="135"/>
      <c r="N1933" s="135"/>
      <c r="O1933" s="23"/>
      <c r="P1933" s="19">
        <f t="shared" si="391"/>
        <v>0</v>
      </c>
      <c r="R1933" s="5"/>
    </row>
    <row r="1934" spans="1:18" s="2" customFormat="1" ht="17.25" hidden="1" customHeight="1" x14ac:dyDescent="0.2">
      <c r="A1934" s="42"/>
      <c r="B1934" s="32"/>
      <c r="C1934" s="25" t="s">
        <v>111</v>
      </c>
      <c r="D1934" s="135">
        <f t="shared" si="394"/>
        <v>0</v>
      </c>
      <c r="E1934" s="135">
        <f>SUM(E1936)</f>
        <v>0</v>
      </c>
      <c r="F1934" s="135">
        <f>SUM(F1936)</f>
        <v>0</v>
      </c>
      <c r="G1934" s="23" t="e">
        <f t="shared" si="390"/>
        <v>#DIV/0!</v>
      </c>
      <c r="H1934" s="135">
        <f>SUM(H1936)</f>
        <v>0</v>
      </c>
      <c r="I1934" s="135">
        <f t="shared" si="389"/>
        <v>0</v>
      </c>
      <c r="J1934" s="135">
        <f t="shared" si="389"/>
        <v>0</v>
      </c>
      <c r="K1934" s="23" t="e">
        <f t="shared" si="395"/>
        <v>#DIV/0!</v>
      </c>
      <c r="L1934" s="135"/>
      <c r="M1934" s="135"/>
      <c r="N1934" s="135"/>
      <c r="O1934" s="23"/>
      <c r="P1934" s="19">
        <f t="shared" si="391"/>
        <v>0</v>
      </c>
      <c r="R1934" s="5"/>
    </row>
    <row r="1935" spans="1:18" s="2" customFormat="1" ht="11.25" hidden="1" customHeight="1" x14ac:dyDescent="0.2">
      <c r="A1935" s="42"/>
      <c r="B1935" s="32"/>
      <c r="C1935" s="26" t="s">
        <v>22</v>
      </c>
      <c r="D1935" s="135">
        <f t="shared" si="394"/>
        <v>0</v>
      </c>
      <c r="E1935" s="135"/>
      <c r="F1935" s="135"/>
      <c r="G1935" s="23"/>
      <c r="H1935" s="135"/>
      <c r="I1935" s="135">
        <f t="shared" si="389"/>
        <v>0</v>
      </c>
      <c r="J1935" s="135">
        <f t="shared" si="389"/>
        <v>0</v>
      </c>
      <c r="K1935" s="23"/>
      <c r="L1935" s="135"/>
      <c r="M1935" s="135"/>
      <c r="N1935" s="135"/>
      <c r="O1935" s="23"/>
      <c r="P1935" s="19">
        <f t="shared" si="391"/>
        <v>0</v>
      </c>
      <c r="R1935" s="5"/>
    </row>
    <row r="1936" spans="1:18" s="2" customFormat="1" ht="14.25" hidden="1" customHeight="1" x14ac:dyDescent="0.2">
      <c r="A1936" s="42"/>
      <c r="B1936" s="32"/>
      <c r="C1936" s="22" t="s">
        <v>7</v>
      </c>
      <c r="D1936" s="140">
        <f t="shared" si="394"/>
        <v>0</v>
      </c>
      <c r="E1936" s="140"/>
      <c r="F1936" s="140"/>
      <c r="G1936" s="50" t="e">
        <f t="shared" si="390"/>
        <v>#DIV/0!</v>
      </c>
      <c r="H1936" s="140"/>
      <c r="I1936" s="140">
        <f t="shared" si="389"/>
        <v>0</v>
      </c>
      <c r="J1936" s="140">
        <f t="shared" si="389"/>
        <v>0</v>
      </c>
      <c r="K1936" s="50" t="e">
        <f>J1936/I1936*100</f>
        <v>#DIV/0!</v>
      </c>
      <c r="L1936" s="135"/>
      <c r="M1936" s="135"/>
      <c r="N1936" s="135"/>
      <c r="O1936" s="23"/>
      <c r="P1936" s="34">
        <f t="shared" si="391"/>
        <v>0</v>
      </c>
      <c r="R1936" s="5"/>
    </row>
    <row r="1937" spans="1:18" s="2" customFormat="1" hidden="1" x14ac:dyDescent="0.2">
      <c r="A1937" s="42"/>
      <c r="B1937" s="32"/>
      <c r="C1937" s="27" t="s">
        <v>15</v>
      </c>
      <c r="D1937" s="135">
        <f t="shared" si="394"/>
        <v>0</v>
      </c>
      <c r="E1937" s="135"/>
      <c r="F1937" s="135"/>
      <c r="G1937" s="23" t="e">
        <f t="shared" si="390"/>
        <v>#DIV/0!</v>
      </c>
      <c r="H1937" s="135"/>
      <c r="I1937" s="135">
        <f t="shared" si="389"/>
        <v>0</v>
      </c>
      <c r="J1937" s="135">
        <f t="shared" si="389"/>
        <v>0</v>
      </c>
      <c r="K1937" s="23" t="e">
        <f>J1937/I1937*100</f>
        <v>#DIV/0!</v>
      </c>
      <c r="L1937" s="135"/>
      <c r="M1937" s="135"/>
      <c r="N1937" s="135"/>
      <c r="O1937" s="23" t="e">
        <f t="shared" si="393"/>
        <v>#DIV/0!</v>
      </c>
      <c r="P1937" s="19">
        <f t="shared" si="391"/>
        <v>0</v>
      </c>
      <c r="R1937" s="5"/>
    </row>
    <row r="1938" spans="1:18" s="2" customFormat="1" ht="39" hidden="1" customHeight="1" x14ac:dyDescent="0.2">
      <c r="A1938" s="42"/>
      <c r="B1938" s="32"/>
      <c r="C1938" s="28" t="s">
        <v>150</v>
      </c>
      <c r="D1938" s="140">
        <f t="shared" si="394"/>
        <v>0</v>
      </c>
      <c r="E1938" s="140"/>
      <c r="F1938" s="140"/>
      <c r="G1938" s="50" t="e">
        <f t="shared" si="390"/>
        <v>#DIV/0!</v>
      </c>
      <c r="H1938" s="140"/>
      <c r="I1938" s="140">
        <f t="shared" si="389"/>
        <v>0</v>
      </c>
      <c r="J1938" s="135">
        <f t="shared" si="389"/>
        <v>0</v>
      </c>
      <c r="K1938" s="50" t="e">
        <f>J1938/I1938*100</f>
        <v>#DIV/0!</v>
      </c>
      <c r="L1938" s="140"/>
      <c r="M1938" s="140"/>
      <c r="N1938" s="140"/>
      <c r="O1938" s="50" t="e">
        <f t="shared" si="393"/>
        <v>#DIV/0!</v>
      </c>
      <c r="P1938" s="34">
        <f t="shared" si="391"/>
        <v>0</v>
      </c>
      <c r="R1938" s="5"/>
    </row>
    <row r="1939" spans="1:18" s="2" customFormat="1" ht="15.75" hidden="1" customHeight="1" x14ac:dyDescent="0.2">
      <c r="A1939" s="42"/>
      <c r="B1939" s="85">
        <v>85306</v>
      </c>
      <c r="C1939" s="86" t="s">
        <v>177</v>
      </c>
      <c r="D1939" s="135">
        <f t="shared" si="394"/>
        <v>0</v>
      </c>
      <c r="E1939" s="139">
        <f>SUM(E1940,E1949)</f>
        <v>0</v>
      </c>
      <c r="F1939" s="135">
        <f>SUM(F1940,F1949)</f>
        <v>0</v>
      </c>
      <c r="G1939" s="23" t="e">
        <f>F1939/E1939*100</f>
        <v>#DIV/0!</v>
      </c>
      <c r="H1939" s="139">
        <f>SUM(H1940,H1949)</f>
        <v>0</v>
      </c>
      <c r="I1939" s="135">
        <f t="shared" si="389"/>
        <v>0</v>
      </c>
      <c r="J1939" s="135">
        <f t="shared" si="389"/>
        <v>0</v>
      </c>
      <c r="K1939" s="54" t="e">
        <f>J1939/I1939*100</f>
        <v>#DIV/0!</v>
      </c>
      <c r="L1939" s="139">
        <f>SUM(L1940,L1949)</f>
        <v>0</v>
      </c>
      <c r="M1939" s="139">
        <f>SUM(M1940,M1949)</f>
        <v>0</v>
      </c>
      <c r="N1939" s="139">
        <f>SUM(N1940,N1949)</f>
        <v>0</v>
      </c>
      <c r="O1939" s="54"/>
      <c r="P1939" s="58">
        <f t="shared" ref="P1939:P1953" si="396">E1939-D1939</f>
        <v>0</v>
      </c>
      <c r="R1939" s="5"/>
    </row>
    <row r="1940" spans="1:18" s="2" customFormat="1" ht="16.5" hidden="1" customHeight="1" x14ac:dyDescent="0.2">
      <c r="A1940" s="42"/>
      <c r="B1940" s="32"/>
      <c r="C1940" s="41" t="s">
        <v>110</v>
      </c>
      <c r="D1940" s="135">
        <f t="shared" si="394"/>
        <v>0</v>
      </c>
      <c r="E1940" s="135">
        <f>SUM(E1942,E1946,E1947,E1948)</f>
        <v>0</v>
      </c>
      <c r="F1940" s="135">
        <f>SUM(F1942,F1946,F1947,F1948)</f>
        <v>0</v>
      </c>
      <c r="G1940" s="23" t="e">
        <f>F1940/E1940*100</f>
        <v>#DIV/0!</v>
      </c>
      <c r="H1940" s="135"/>
      <c r="I1940" s="135">
        <f t="shared" si="389"/>
        <v>0</v>
      </c>
      <c r="J1940" s="135">
        <f t="shared" si="389"/>
        <v>0</v>
      </c>
      <c r="K1940" s="23" t="e">
        <f>J1940/I1940*100</f>
        <v>#DIV/0!</v>
      </c>
      <c r="L1940" s="135"/>
      <c r="M1940" s="135"/>
      <c r="N1940" s="135"/>
      <c r="O1940" s="23"/>
      <c r="P1940" s="19">
        <f t="shared" si="396"/>
        <v>0</v>
      </c>
      <c r="R1940" s="5"/>
    </row>
    <row r="1941" spans="1:18" s="2" customFormat="1" hidden="1" x14ac:dyDescent="0.2">
      <c r="A1941" s="42"/>
      <c r="B1941" s="32"/>
      <c r="C1941" s="27" t="s">
        <v>22</v>
      </c>
      <c r="D1941" s="135">
        <f t="shared" si="394"/>
        <v>0</v>
      </c>
      <c r="E1941" s="135"/>
      <c r="F1941" s="135"/>
      <c r="G1941" s="23"/>
      <c r="H1941" s="135"/>
      <c r="I1941" s="135">
        <f t="shared" si="389"/>
        <v>0</v>
      </c>
      <c r="J1941" s="135">
        <f t="shared" si="389"/>
        <v>0</v>
      </c>
      <c r="K1941" s="23"/>
      <c r="L1941" s="135"/>
      <c r="M1941" s="135"/>
      <c r="N1941" s="135"/>
      <c r="O1941" s="23"/>
      <c r="P1941" s="19">
        <f t="shared" si="396"/>
        <v>0</v>
      </c>
      <c r="R1941" s="5"/>
    </row>
    <row r="1942" spans="1:18" s="2" customFormat="1" ht="15" hidden="1" customHeight="1" x14ac:dyDescent="0.2">
      <c r="A1942" s="42"/>
      <c r="B1942" s="32"/>
      <c r="C1942" s="22" t="s">
        <v>14</v>
      </c>
      <c r="D1942" s="135">
        <f t="shared" si="394"/>
        <v>0</v>
      </c>
      <c r="E1942" s="135">
        <f>SUM(E1944:E1945)</f>
        <v>0</v>
      </c>
      <c r="F1942" s="135">
        <f>SUM(F1944:F1945)</f>
        <v>0</v>
      </c>
      <c r="G1942" s="23" t="e">
        <f>F1942/E1942*100</f>
        <v>#DIV/0!</v>
      </c>
      <c r="H1942" s="135">
        <f>SUM(H1944:H1945)</f>
        <v>0</v>
      </c>
      <c r="I1942" s="135">
        <f t="shared" si="389"/>
        <v>0</v>
      </c>
      <c r="J1942" s="135">
        <f t="shared" si="389"/>
        <v>0</v>
      </c>
      <c r="K1942" s="23" t="e">
        <f>J1942/I1942*100</f>
        <v>#DIV/0!</v>
      </c>
      <c r="L1942" s="135"/>
      <c r="M1942" s="135"/>
      <c r="N1942" s="135"/>
      <c r="O1942" s="23"/>
      <c r="P1942" s="19">
        <f t="shared" si="396"/>
        <v>0</v>
      </c>
      <c r="R1942" s="5"/>
    </row>
    <row r="1943" spans="1:18" s="2" customFormat="1" hidden="1" x14ac:dyDescent="0.2">
      <c r="A1943" s="42"/>
      <c r="B1943" s="32"/>
      <c r="C1943" s="27" t="s">
        <v>15</v>
      </c>
      <c r="D1943" s="135">
        <f t="shared" si="394"/>
        <v>0</v>
      </c>
      <c r="E1943" s="135"/>
      <c r="F1943" s="135"/>
      <c r="G1943" s="23"/>
      <c r="H1943" s="135"/>
      <c r="I1943" s="135">
        <f t="shared" si="389"/>
        <v>0</v>
      </c>
      <c r="J1943" s="135">
        <f t="shared" si="389"/>
        <v>0</v>
      </c>
      <c r="K1943" s="23"/>
      <c r="L1943" s="135"/>
      <c r="M1943" s="135"/>
      <c r="N1943" s="135"/>
      <c r="O1943" s="23"/>
      <c r="P1943" s="19">
        <f t="shared" si="396"/>
        <v>0</v>
      </c>
      <c r="R1943" s="5"/>
    </row>
    <row r="1944" spans="1:18" s="2" customFormat="1" ht="15" hidden="1" customHeight="1" x14ac:dyDescent="0.2">
      <c r="A1944" s="42"/>
      <c r="B1944" s="32"/>
      <c r="C1944" s="27" t="s">
        <v>19</v>
      </c>
      <c r="D1944" s="135">
        <f t="shared" si="394"/>
        <v>0</v>
      </c>
      <c r="E1944" s="135"/>
      <c r="F1944" s="135"/>
      <c r="G1944" s="23" t="e">
        <f t="shared" ref="G1944:G1949" si="397">F1944/E1944*100</f>
        <v>#DIV/0!</v>
      </c>
      <c r="H1944" s="135"/>
      <c r="I1944" s="135">
        <f t="shared" si="389"/>
        <v>0</v>
      </c>
      <c r="J1944" s="135">
        <f t="shared" si="389"/>
        <v>0</v>
      </c>
      <c r="K1944" s="23" t="e">
        <f t="shared" ref="K1944:K1949" si="398">J1944/I1944*100</f>
        <v>#DIV/0!</v>
      </c>
      <c r="L1944" s="135"/>
      <c r="M1944" s="135"/>
      <c r="N1944" s="135"/>
      <c r="O1944" s="23"/>
      <c r="P1944" s="19">
        <f t="shared" si="396"/>
        <v>0</v>
      </c>
      <c r="R1944" s="5"/>
    </row>
    <row r="1945" spans="1:18" s="2" customFormat="1" ht="15" hidden="1" customHeight="1" x14ac:dyDescent="0.2">
      <c r="A1945" s="42"/>
      <c r="B1945" s="32"/>
      <c r="C1945" s="27" t="s">
        <v>18</v>
      </c>
      <c r="D1945" s="135">
        <f t="shared" si="394"/>
        <v>0</v>
      </c>
      <c r="E1945" s="135"/>
      <c r="F1945" s="135"/>
      <c r="G1945" s="23" t="e">
        <f t="shared" si="397"/>
        <v>#DIV/0!</v>
      </c>
      <c r="H1945" s="135"/>
      <c r="I1945" s="135">
        <f t="shared" si="389"/>
        <v>0</v>
      </c>
      <c r="J1945" s="135">
        <f t="shared" si="389"/>
        <v>0</v>
      </c>
      <c r="K1945" s="23" t="e">
        <f t="shared" si="398"/>
        <v>#DIV/0!</v>
      </c>
      <c r="L1945" s="135"/>
      <c r="M1945" s="135"/>
      <c r="N1945" s="135"/>
      <c r="O1945" s="23"/>
      <c r="P1945" s="19">
        <f t="shared" si="396"/>
        <v>0</v>
      </c>
      <c r="R1945" s="5"/>
    </row>
    <row r="1946" spans="1:18" s="2" customFormat="1" ht="13.5" hidden="1" customHeight="1" x14ac:dyDescent="0.2">
      <c r="A1946" s="42"/>
      <c r="B1946" s="32"/>
      <c r="C1946" s="132" t="s">
        <v>16</v>
      </c>
      <c r="D1946" s="140">
        <f t="shared" si="394"/>
        <v>0</v>
      </c>
      <c r="E1946" s="140"/>
      <c r="F1946" s="140"/>
      <c r="G1946" s="50" t="e">
        <f t="shared" si="397"/>
        <v>#DIV/0!</v>
      </c>
      <c r="H1946" s="140"/>
      <c r="I1946" s="140">
        <f t="shared" ref="I1946:J2009" si="399">E1946-M1946</f>
        <v>0</v>
      </c>
      <c r="J1946" s="140">
        <f t="shared" si="399"/>
        <v>0</v>
      </c>
      <c r="K1946" s="50" t="e">
        <f t="shared" si="398"/>
        <v>#DIV/0!</v>
      </c>
      <c r="L1946" s="140"/>
      <c r="M1946" s="140"/>
      <c r="N1946" s="140"/>
      <c r="O1946" s="50"/>
      <c r="P1946" s="19">
        <f t="shared" si="396"/>
        <v>0</v>
      </c>
      <c r="R1946" s="5"/>
    </row>
    <row r="1947" spans="1:18" s="2" customFormat="1" ht="15" hidden="1" customHeight="1" x14ac:dyDescent="0.2">
      <c r="A1947" s="42"/>
      <c r="B1947" s="32"/>
      <c r="C1947" s="22" t="s">
        <v>17</v>
      </c>
      <c r="D1947" s="135">
        <f t="shared" si="394"/>
        <v>0</v>
      </c>
      <c r="E1947" s="135"/>
      <c r="F1947" s="135"/>
      <c r="G1947" s="23" t="e">
        <f t="shared" si="397"/>
        <v>#DIV/0!</v>
      </c>
      <c r="H1947" s="135"/>
      <c r="I1947" s="135">
        <f t="shared" si="399"/>
        <v>0</v>
      </c>
      <c r="J1947" s="135">
        <f t="shared" si="399"/>
        <v>0</v>
      </c>
      <c r="K1947" s="23" t="e">
        <f t="shared" si="398"/>
        <v>#DIV/0!</v>
      </c>
      <c r="L1947" s="135"/>
      <c r="M1947" s="135"/>
      <c r="N1947" s="135"/>
      <c r="O1947" s="23"/>
      <c r="P1947" s="19">
        <f t="shared" si="396"/>
        <v>0</v>
      </c>
      <c r="R1947" s="5"/>
    </row>
    <row r="1948" spans="1:18" s="2" customFormat="1" ht="38.25" hidden="1" customHeight="1" x14ac:dyDescent="0.2">
      <c r="A1948" s="42"/>
      <c r="B1948" s="32"/>
      <c r="C1948" s="24" t="s">
        <v>149</v>
      </c>
      <c r="D1948" s="135">
        <f t="shared" si="394"/>
        <v>0</v>
      </c>
      <c r="E1948" s="135"/>
      <c r="F1948" s="135"/>
      <c r="G1948" s="23" t="e">
        <f t="shared" si="397"/>
        <v>#DIV/0!</v>
      </c>
      <c r="H1948" s="135"/>
      <c r="I1948" s="135">
        <f t="shared" si="399"/>
        <v>0</v>
      </c>
      <c r="J1948" s="135">
        <f t="shared" si="399"/>
        <v>0</v>
      </c>
      <c r="K1948" s="23" t="e">
        <f t="shared" si="398"/>
        <v>#DIV/0!</v>
      </c>
      <c r="L1948" s="135"/>
      <c r="M1948" s="135"/>
      <c r="N1948" s="135"/>
      <c r="O1948" s="23"/>
      <c r="P1948" s="19">
        <f t="shared" si="396"/>
        <v>0</v>
      </c>
      <c r="R1948" s="5"/>
    </row>
    <row r="1949" spans="1:18" s="2" customFormat="1" ht="15" hidden="1" customHeight="1" x14ac:dyDescent="0.2">
      <c r="A1949" s="42"/>
      <c r="B1949" s="32"/>
      <c r="C1949" s="25" t="s">
        <v>111</v>
      </c>
      <c r="D1949" s="135">
        <f t="shared" si="394"/>
        <v>0</v>
      </c>
      <c r="E1949" s="135">
        <f>SUM(E1951)</f>
        <v>0</v>
      </c>
      <c r="F1949" s="135">
        <f>SUM(F1951)</f>
        <v>0</v>
      </c>
      <c r="G1949" s="23" t="e">
        <f t="shared" si="397"/>
        <v>#DIV/0!</v>
      </c>
      <c r="H1949" s="135">
        <f>SUM(H1951)</f>
        <v>0</v>
      </c>
      <c r="I1949" s="135">
        <f t="shared" si="399"/>
        <v>0</v>
      </c>
      <c r="J1949" s="135">
        <f t="shared" si="399"/>
        <v>0</v>
      </c>
      <c r="K1949" s="23" t="e">
        <f t="shared" si="398"/>
        <v>#DIV/0!</v>
      </c>
      <c r="L1949" s="135"/>
      <c r="M1949" s="135"/>
      <c r="N1949" s="135"/>
      <c r="O1949" s="23"/>
      <c r="P1949" s="19">
        <f t="shared" si="396"/>
        <v>0</v>
      </c>
      <c r="R1949" s="5"/>
    </row>
    <row r="1950" spans="1:18" s="2" customFormat="1" hidden="1" x14ac:dyDescent="0.2">
      <c r="A1950" s="42"/>
      <c r="B1950" s="32"/>
      <c r="C1950" s="26" t="s">
        <v>22</v>
      </c>
      <c r="D1950" s="135">
        <f t="shared" si="394"/>
        <v>0</v>
      </c>
      <c r="E1950" s="135"/>
      <c r="F1950" s="135"/>
      <c r="G1950" s="23"/>
      <c r="H1950" s="135"/>
      <c r="I1950" s="135">
        <f t="shared" si="399"/>
        <v>0</v>
      </c>
      <c r="J1950" s="135">
        <f t="shared" si="399"/>
        <v>0</v>
      </c>
      <c r="K1950" s="23"/>
      <c r="L1950" s="135"/>
      <c r="M1950" s="135"/>
      <c r="N1950" s="135"/>
      <c r="O1950" s="23"/>
      <c r="P1950" s="19">
        <f t="shared" si="396"/>
        <v>0</v>
      </c>
      <c r="R1950" s="5"/>
    </row>
    <row r="1951" spans="1:18" s="2" customFormat="1" ht="18" hidden="1" customHeight="1" x14ac:dyDescent="0.2">
      <c r="A1951" s="42"/>
      <c r="B1951" s="32"/>
      <c r="C1951" s="22" t="s">
        <v>7</v>
      </c>
      <c r="D1951" s="135">
        <f t="shared" si="394"/>
        <v>0</v>
      </c>
      <c r="E1951" s="135"/>
      <c r="F1951" s="135"/>
      <c r="G1951" s="23" t="e">
        <f>F1951/E1951*100</f>
        <v>#DIV/0!</v>
      </c>
      <c r="H1951" s="135"/>
      <c r="I1951" s="135">
        <f t="shared" si="399"/>
        <v>0</v>
      </c>
      <c r="J1951" s="135">
        <f t="shared" si="399"/>
        <v>0</v>
      </c>
      <c r="K1951" s="23" t="e">
        <f>J1951/I1951*100</f>
        <v>#DIV/0!</v>
      </c>
      <c r="L1951" s="135"/>
      <c r="M1951" s="135"/>
      <c r="N1951" s="135"/>
      <c r="O1951" s="23"/>
      <c r="P1951" s="34">
        <f t="shared" si="396"/>
        <v>0</v>
      </c>
      <c r="R1951" s="5"/>
    </row>
    <row r="1952" spans="1:18" s="2" customFormat="1" hidden="1" x14ac:dyDescent="0.2">
      <c r="A1952" s="42"/>
      <c r="B1952" s="32"/>
      <c r="C1952" s="27" t="s">
        <v>15</v>
      </c>
      <c r="D1952" s="135">
        <f t="shared" si="394"/>
        <v>0</v>
      </c>
      <c r="E1952" s="135"/>
      <c r="F1952" s="135"/>
      <c r="G1952" s="23" t="e">
        <f>F1952/E1952*100</f>
        <v>#DIV/0!</v>
      </c>
      <c r="H1952" s="135"/>
      <c r="I1952" s="135">
        <f t="shared" si="399"/>
        <v>0</v>
      </c>
      <c r="J1952" s="135">
        <f t="shared" si="399"/>
        <v>0</v>
      </c>
      <c r="K1952" s="23" t="e">
        <f>J1952/I1952*100</f>
        <v>#DIV/0!</v>
      </c>
      <c r="L1952" s="135"/>
      <c r="M1952" s="135"/>
      <c r="N1952" s="135"/>
      <c r="O1952" s="23" t="e">
        <f>N1952/M1952*100</f>
        <v>#DIV/0!</v>
      </c>
      <c r="P1952" s="19">
        <f t="shared" si="396"/>
        <v>0</v>
      </c>
      <c r="R1952" s="5"/>
    </row>
    <row r="1953" spans="1:18" s="2" customFormat="1" ht="39" hidden="1" customHeight="1" x14ac:dyDescent="0.2">
      <c r="A1953" s="42"/>
      <c r="B1953" s="32"/>
      <c r="C1953" s="28" t="s">
        <v>150</v>
      </c>
      <c r="D1953" s="140">
        <f t="shared" si="394"/>
        <v>0</v>
      </c>
      <c r="E1953" s="140"/>
      <c r="F1953" s="140"/>
      <c r="G1953" s="50" t="e">
        <f>F1953/E1953*100</f>
        <v>#DIV/0!</v>
      </c>
      <c r="H1953" s="140"/>
      <c r="I1953" s="140">
        <f t="shared" si="399"/>
        <v>0</v>
      </c>
      <c r="J1953" s="140">
        <f t="shared" si="399"/>
        <v>0</v>
      </c>
      <c r="K1953" s="50" t="e">
        <f>J1953/I1953*100</f>
        <v>#DIV/0!</v>
      </c>
      <c r="L1953" s="140"/>
      <c r="M1953" s="140"/>
      <c r="N1953" s="140"/>
      <c r="O1953" s="50" t="e">
        <f>N1953/M1953*100</f>
        <v>#DIV/0!</v>
      </c>
      <c r="P1953" s="34">
        <f t="shared" si="396"/>
        <v>0</v>
      </c>
      <c r="R1953" s="5"/>
    </row>
    <row r="1954" spans="1:18" s="2" customFormat="1" ht="18" hidden="1" customHeight="1" x14ac:dyDescent="0.2">
      <c r="A1954" s="42"/>
      <c r="B1954" s="85">
        <v>85307</v>
      </c>
      <c r="C1954" s="86" t="s">
        <v>180</v>
      </c>
      <c r="D1954" s="141">
        <f t="shared" si="394"/>
        <v>0</v>
      </c>
      <c r="E1954" s="139">
        <f>SUM(E1955,E1964)</f>
        <v>0</v>
      </c>
      <c r="F1954" s="135">
        <f>SUM(F1955,F1964)</f>
        <v>0</v>
      </c>
      <c r="G1954" s="23" t="e">
        <f>F1954/E1954*100</f>
        <v>#DIV/0!</v>
      </c>
      <c r="H1954" s="139">
        <f>SUM(H1955,H1964)</f>
        <v>0</v>
      </c>
      <c r="I1954" s="135">
        <f t="shared" si="399"/>
        <v>0</v>
      </c>
      <c r="J1954" s="135">
        <f t="shared" si="399"/>
        <v>0</v>
      </c>
      <c r="K1954" s="54" t="e">
        <f>J1954/I1954*100</f>
        <v>#DIV/0!</v>
      </c>
      <c r="L1954" s="139">
        <f>SUM(L1955,L1964)</f>
        <v>0</v>
      </c>
      <c r="M1954" s="139">
        <f>SUM(M1955,M1964)</f>
        <v>0</v>
      </c>
      <c r="N1954" s="139">
        <f>SUM(N1955,N1964)</f>
        <v>0</v>
      </c>
      <c r="O1954" s="54"/>
      <c r="P1954" s="58">
        <f t="shared" ref="P1954:P1962" si="400">E1954-D1955</f>
        <v>0</v>
      </c>
      <c r="R1954" s="5"/>
    </row>
    <row r="1955" spans="1:18" s="2" customFormat="1" ht="12.75" hidden="1" customHeight="1" x14ac:dyDescent="0.2">
      <c r="A1955" s="42"/>
      <c r="B1955" s="32"/>
      <c r="C1955" s="41" t="s">
        <v>110</v>
      </c>
      <c r="D1955" s="135">
        <f t="shared" si="394"/>
        <v>0</v>
      </c>
      <c r="E1955" s="135">
        <f>SUM(E1957,E1961,E1962,E1963)</f>
        <v>0</v>
      </c>
      <c r="F1955" s="135">
        <f>SUM(F1957,F1961,F1962,F1963)</f>
        <v>0</v>
      </c>
      <c r="G1955" s="23" t="e">
        <f>F1955/E1955*100</f>
        <v>#DIV/0!</v>
      </c>
      <c r="H1955" s="135">
        <f>SUM(H1957,H1961:H1963)</f>
        <v>0</v>
      </c>
      <c r="I1955" s="135">
        <f t="shared" si="399"/>
        <v>0</v>
      </c>
      <c r="J1955" s="135">
        <f t="shared" si="399"/>
        <v>0</v>
      </c>
      <c r="K1955" s="23" t="e">
        <f>J1955/I1955*100</f>
        <v>#DIV/0!</v>
      </c>
      <c r="L1955" s="135"/>
      <c r="M1955" s="135"/>
      <c r="N1955" s="135"/>
      <c r="O1955" s="23"/>
      <c r="P1955" s="19">
        <f t="shared" si="400"/>
        <v>0</v>
      </c>
      <c r="R1955" s="5"/>
    </row>
    <row r="1956" spans="1:18" s="2" customFormat="1" hidden="1" x14ac:dyDescent="0.2">
      <c r="A1956" s="42"/>
      <c r="B1956" s="32"/>
      <c r="C1956" s="27" t="s">
        <v>22</v>
      </c>
      <c r="D1956" s="135">
        <f t="shared" si="394"/>
        <v>0</v>
      </c>
      <c r="E1956" s="135"/>
      <c r="F1956" s="135"/>
      <c r="G1956" s="23"/>
      <c r="H1956" s="135"/>
      <c r="I1956" s="135">
        <f t="shared" si="399"/>
        <v>0</v>
      </c>
      <c r="J1956" s="135">
        <f t="shared" si="399"/>
        <v>0</v>
      </c>
      <c r="K1956" s="23"/>
      <c r="L1956" s="135"/>
      <c r="M1956" s="135"/>
      <c r="N1956" s="135"/>
      <c r="O1956" s="23"/>
      <c r="P1956" s="19">
        <f t="shared" si="400"/>
        <v>0</v>
      </c>
      <c r="R1956" s="5"/>
    </row>
    <row r="1957" spans="1:18" s="2" customFormat="1" ht="15" hidden="1" customHeight="1" x14ac:dyDescent="0.2">
      <c r="A1957" s="42"/>
      <c r="B1957" s="32"/>
      <c r="C1957" s="22" t="s">
        <v>14</v>
      </c>
      <c r="D1957" s="135">
        <f t="shared" si="394"/>
        <v>0</v>
      </c>
      <c r="E1957" s="135">
        <f>SUM(E1959:E1960)</f>
        <v>0</v>
      </c>
      <c r="F1957" s="135">
        <f>SUM(F1959:F1960)</f>
        <v>0</v>
      </c>
      <c r="G1957" s="23" t="e">
        <f>F1957/E1957*100</f>
        <v>#DIV/0!</v>
      </c>
      <c r="H1957" s="135">
        <f>SUM(H1959:H1960)</f>
        <v>0</v>
      </c>
      <c r="I1957" s="135">
        <f t="shared" si="399"/>
        <v>0</v>
      </c>
      <c r="J1957" s="135">
        <f t="shared" si="399"/>
        <v>0</v>
      </c>
      <c r="K1957" s="23" t="e">
        <f>J1957/I1957*100</f>
        <v>#DIV/0!</v>
      </c>
      <c r="L1957" s="135"/>
      <c r="M1957" s="135"/>
      <c r="N1957" s="135"/>
      <c r="O1957" s="23"/>
      <c r="P1957" s="19">
        <f t="shared" si="400"/>
        <v>0</v>
      </c>
      <c r="R1957" s="5"/>
    </row>
    <row r="1958" spans="1:18" s="2" customFormat="1" hidden="1" x14ac:dyDescent="0.2">
      <c r="A1958" s="42"/>
      <c r="B1958" s="32"/>
      <c r="C1958" s="27" t="s">
        <v>15</v>
      </c>
      <c r="D1958" s="135">
        <f t="shared" si="394"/>
        <v>0</v>
      </c>
      <c r="E1958" s="135"/>
      <c r="F1958" s="135"/>
      <c r="G1958" s="23"/>
      <c r="H1958" s="135"/>
      <c r="I1958" s="135">
        <f t="shared" si="399"/>
        <v>0</v>
      </c>
      <c r="J1958" s="135">
        <f t="shared" si="399"/>
        <v>0</v>
      </c>
      <c r="K1958" s="23"/>
      <c r="L1958" s="135"/>
      <c r="M1958" s="135"/>
      <c r="N1958" s="135"/>
      <c r="O1958" s="23"/>
      <c r="P1958" s="19">
        <f t="shared" si="400"/>
        <v>0</v>
      </c>
      <c r="R1958" s="5"/>
    </row>
    <row r="1959" spans="1:18" s="2" customFormat="1" ht="12" hidden="1" customHeight="1" x14ac:dyDescent="0.2">
      <c r="A1959" s="42"/>
      <c r="B1959" s="32"/>
      <c r="C1959" s="27" t="s">
        <v>19</v>
      </c>
      <c r="D1959" s="135">
        <f t="shared" si="394"/>
        <v>0</v>
      </c>
      <c r="E1959" s="135"/>
      <c r="F1959" s="135"/>
      <c r="G1959" s="23" t="e">
        <f t="shared" ref="G1959:G1964" si="401">F1959/E1959*100</f>
        <v>#DIV/0!</v>
      </c>
      <c r="H1959" s="135"/>
      <c r="I1959" s="135">
        <f t="shared" si="399"/>
        <v>0</v>
      </c>
      <c r="J1959" s="135">
        <f t="shared" si="399"/>
        <v>0</v>
      </c>
      <c r="K1959" s="23" t="e">
        <f t="shared" ref="K1959:K1964" si="402">J1959/I1959*100</f>
        <v>#DIV/0!</v>
      </c>
      <c r="L1959" s="135"/>
      <c r="M1959" s="135"/>
      <c r="N1959" s="135"/>
      <c r="O1959" s="23"/>
      <c r="P1959" s="19">
        <f t="shared" si="400"/>
        <v>0</v>
      </c>
      <c r="R1959" s="5"/>
    </row>
    <row r="1960" spans="1:18" s="2" customFormat="1" ht="13.5" hidden="1" customHeight="1" x14ac:dyDescent="0.2">
      <c r="A1960" s="42"/>
      <c r="B1960" s="32"/>
      <c r="C1960" s="27" t="s">
        <v>18</v>
      </c>
      <c r="D1960" s="135">
        <f t="shared" si="394"/>
        <v>0</v>
      </c>
      <c r="E1960" s="135"/>
      <c r="F1960" s="135"/>
      <c r="G1960" s="23" t="e">
        <f t="shared" si="401"/>
        <v>#DIV/0!</v>
      </c>
      <c r="H1960" s="135"/>
      <c r="I1960" s="135">
        <f t="shared" si="399"/>
        <v>0</v>
      </c>
      <c r="J1960" s="135">
        <f t="shared" si="399"/>
        <v>0</v>
      </c>
      <c r="K1960" s="23" t="e">
        <f t="shared" si="402"/>
        <v>#DIV/0!</v>
      </c>
      <c r="L1960" s="135"/>
      <c r="M1960" s="135"/>
      <c r="N1960" s="135"/>
      <c r="O1960" s="23"/>
      <c r="P1960" s="19">
        <f t="shared" si="400"/>
        <v>0</v>
      </c>
      <c r="R1960" s="5"/>
    </row>
    <row r="1961" spans="1:18" s="2" customFormat="1" ht="12.75" hidden="1" customHeight="1" x14ac:dyDescent="0.2">
      <c r="A1961" s="42"/>
      <c r="B1961" s="48"/>
      <c r="C1961" s="132" t="s">
        <v>16</v>
      </c>
      <c r="D1961" s="140">
        <f t="shared" si="394"/>
        <v>0</v>
      </c>
      <c r="E1961" s="140"/>
      <c r="F1961" s="140"/>
      <c r="G1961" s="50" t="e">
        <f t="shared" si="401"/>
        <v>#DIV/0!</v>
      </c>
      <c r="H1961" s="140"/>
      <c r="I1961" s="140">
        <f t="shared" si="399"/>
        <v>0</v>
      </c>
      <c r="J1961" s="140">
        <f t="shared" si="399"/>
        <v>0</v>
      </c>
      <c r="K1961" s="50" t="e">
        <f t="shared" si="402"/>
        <v>#DIV/0!</v>
      </c>
      <c r="L1961" s="140"/>
      <c r="M1961" s="140"/>
      <c r="N1961" s="140"/>
      <c r="O1961" s="50"/>
      <c r="P1961" s="19">
        <f t="shared" si="400"/>
        <v>0</v>
      </c>
      <c r="R1961" s="5"/>
    </row>
    <row r="1962" spans="1:18" s="2" customFormat="1" ht="15" hidden="1" customHeight="1" x14ac:dyDescent="0.2">
      <c r="A1962" s="42"/>
      <c r="B1962" s="32"/>
      <c r="C1962" s="22" t="s">
        <v>17</v>
      </c>
      <c r="D1962" s="135">
        <f t="shared" si="394"/>
        <v>0</v>
      </c>
      <c r="E1962" s="135"/>
      <c r="F1962" s="135"/>
      <c r="G1962" s="23" t="e">
        <f t="shared" si="401"/>
        <v>#DIV/0!</v>
      </c>
      <c r="H1962" s="135"/>
      <c r="I1962" s="135">
        <f t="shared" si="399"/>
        <v>0</v>
      </c>
      <c r="J1962" s="135">
        <f t="shared" si="399"/>
        <v>0</v>
      </c>
      <c r="K1962" s="23" t="e">
        <f t="shared" si="402"/>
        <v>#DIV/0!</v>
      </c>
      <c r="L1962" s="135"/>
      <c r="M1962" s="135"/>
      <c r="N1962" s="135"/>
      <c r="O1962" s="23"/>
      <c r="P1962" s="19">
        <f t="shared" si="400"/>
        <v>0</v>
      </c>
      <c r="R1962" s="5"/>
    </row>
    <row r="1963" spans="1:18" s="2" customFormat="1" ht="37.5" hidden="1" customHeight="1" x14ac:dyDescent="0.2">
      <c r="A1963" s="42"/>
      <c r="B1963" s="32"/>
      <c r="C1963" s="24" t="s">
        <v>149</v>
      </c>
      <c r="D1963" s="135">
        <f t="shared" si="394"/>
        <v>0</v>
      </c>
      <c r="E1963" s="135"/>
      <c r="F1963" s="135"/>
      <c r="G1963" s="23" t="e">
        <f t="shared" si="401"/>
        <v>#DIV/0!</v>
      </c>
      <c r="H1963" s="135"/>
      <c r="I1963" s="135">
        <f t="shared" si="399"/>
        <v>0</v>
      </c>
      <c r="J1963" s="135">
        <f t="shared" si="399"/>
        <v>0</v>
      </c>
      <c r="K1963" s="23" t="e">
        <f t="shared" si="402"/>
        <v>#DIV/0!</v>
      </c>
      <c r="L1963" s="135"/>
      <c r="M1963" s="135"/>
      <c r="N1963" s="135"/>
      <c r="O1963" s="23"/>
      <c r="P1963" s="19" t="e">
        <f>E1963-#REF!</f>
        <v>#REF!</v>
      </c>
      <c r="R1963" s="5"/>
    </row>
    <row r="1964" spans="1:18" s="2" customFormat="1" ht="15" hidden="1" customHeight="1" x14ac:dyDescent="0.2">
      <c r="A1964" s="42"/>
      <c r="B1964" s="32"/>
      <c r="C1964" s="25" t="s">
        <v>111</v>
      </c>
      <c r="D1964" s="135">
        <f t="shared" si="394"/>
        <v>0</v>
      </c>
      <c r="E1964" s="135">
        <f>SUM(E1966)</f>
        <v>0</v>
      </c>
      <c r="F1964" s="135">
        <f>SUM(F1966)</f>
        <v>0</v>
      </c>
      <c r="G1964" s="23" t="e">
        <f t="shared" si="401"/>
        <v>#DIV/0!</v>
      </c>
      <c r="H1964" s="135"/>
      <c r="I1964" s="135">
        <f t="shared" si="399"/>
        <v>0</v>
      </c>
      <c r="J1964" s="135">
        <f t="shared" si="399"/>
        <v>0</v>
      </c>
      <c r="K1964" s="23" t="e">
        <f t="shared" si="402"/>
        <v>#DIV/0!</v>
      </c>
      <c r="L1964" s="135"/>
      <c r="M1964" s="135"/>
      <c r="N1964" s="135"/>
      <c r="O1964" s="23"/>
      <c r="P1964" s="19">
        <f t="shared" ref="P1964:P1968" si="403">E1964-D1964</f>
        <v>0</v>
      </c>
      <c r="R1964" s="5"/>
    </row>
    <row r="1965" spans="1:18" s="2" customFormat="1" hidden="1" x14ac:dyDescent="0.2">
      <c r="A1965" s="42"/>
      <c r="B1965" s="32"/>
      <c r="C1965" s="26" t="s">
        <v>22</v>
      </c>
      <c r="D1965" s="135">
        <f t="shared" si="394"/>
        <v>0</v>
      </c>
      <c r="E1965" s="135"/>
      <c r="F1965" s="135"/>
      <c r="G1965" s="23"/>
      <c r="H1965" s="135"/>
      <c r="I1965" s="135">
        <f t="shared" si="399"/>
        <v>0</v>
      </c>
      <c r="J1965" s="135">
        <f t="shared" si="399"/>
        <v>0</v>
      </c>
      <c r="K1965" s="23"/>
      <c r="L1965" s="135"/>
      <c r="M1965" s="135"/>
      <c r="N1965" s="135"/>
      <c r="O1965" s="23"/>
      <c r="P1965" s="19">
        <f t="shared" si="403"/>
        <v>0</v>
      </c>
      <c r="R1965" s="5"/>
    </row>
    <row r="1966" spans="1:18" s="2" customFormat="1" ht="18" hidden="1" customHeight="1" x14ac:dyDescent="0.2">
      <c r="A1966" s="42"/>
      <c r="B1966" s="48"/>
      <c r="C1966" s="49" t="s">
        <v>7</v>
      </c>
      <c r="D1966" s="140">
        <f t="shared" si="394"/>
        <v>0</v>
      </c>
      <c r="E1966" s="140"/>
      <c r="F1966" s="140"/>
      <c r="G1966" s="50" t="e">
        <f>F1966/E1966*100</f>
        <v>#DIV/0!</v>
      </c>
      <c r="H1966" s="140"/>
      <c r="I1966" s="140">
        <f t="shared" si="399"/>
        <v>0</v>
      </c>
      <c r="J1966" s="140">
        <f t="shared" si="399"/>
        <v>0</v>
      </c>
      <c r="K1966" s="50" t="e">
        <f>J1966/I1966*100</f>
        <v>#DIV/0!</v>
      </c>
      <c r="L1966" s="140"/>
      <c r="M1966" s="140"/>
      <c r="N1966" s="140"/>
      <c r="O1966" s="50"/>
      <c r="P1966" s="34">
        <f t="shared" si="403"/>
        <v>0</v>
      </c>
      <c r="R1966" s="5"/>
    </row>
    <row r="1967" spans="1:18" s="2" customFormat="1" hidden="1" x14ac:dyDescent="0.2">
      <c r="A1967" s="42"/>
      <c r="B1967" s="32"/>
      <c r="C1967" s="27" t="s">
        <v>15</v>
      </c>
      <c r="D1967" s="135">
        <f t="shared" si="394"/>
        <v>0</v>
      </c>
      <c r="E1967" s="135"/>
      <c r="F1967" s="135"/>
      <c r="G1967" s="23" t="e">
        <f>F1967/E1967*100</f>
        <v>#DIV/0!</v>
      </c>
      <c r="H1967" s="135"/>
      <c r="I1967" s="135">
        <f t="shared" si="399"/>
        <v>0</v>
      </c>
      <c r="J1967" s="135">
        <f t="shared" si="399"/>
        <v>0</v>
      </c>
      <c r="K1967" s="23"/>
      <c r="L1967" s="135"/>
      <c r="M1967" s="135"/>
      <c r="N1967" s="135"/>
      <c r="O1967" s="23"/>
      <c r="P1967" s="19">
        <f t="shared" si="403"/>
        <v>0</v>
      </c>
      <c r="R1967" s="5"/>
    </row>
    <row r="1968" spans="1:18" s="2" customFormat="1" ht="39" hidden="1" customHeight="1" x14ac:dyDescent="0.2">
      <c r="A1968" s="42"/>
      <c r="B1968" s="32"/>
      <c r="C1968" s="28" t="s">
        <v>150</v>
      </c>
      <c r="D1968" s="140">
        <f t="shared" si="394"/>
        <v>0</v>
      </c>
      <c r="E1968" s="140"/>
      <c r="F1968" s="140"/>
      <c r="G1968" s="50" t="e">
        <f>F1968/E1968*100</f>
        <v>#DIV/0!</v>
      </c>
      <c r="H1968" s="140"/>
      <c r="I1968" s="140">
        <f t="shared" si="399"/>
        <v>0</v>
      </c>
      <c r="J1968" s="140">
        <f t="shared" si="399"/>
        <v>0</v>
      </c>
      <c r="K1968" s="50"/>
      <c r="L1968" s="140"/>
      <c r="M1968" s="140"/>
      <c r="N1968" s="140"/>
      <c r="O1968" s="50"/>
      <c r="P1968" s="34">
        <f t="shared" si="403"/>
        <v>0</v>
      </c>
      <c r="R1968" s="5"/>
    </row>
    <row r="1969" spans="1:18" s="2" customFormat="1" ht="28.5" customHeight="1" x14ac:dyDescent="0.2">
      <c r="A1969" s="42"/>
      <c r="B1969" s="85">
        <v>85311</v>
      </c>
      <c r="C1969" s="88" t="s">
        <v>124</v>
      </c>
      <c r="D1969" s="135">
        <f t="shared" si="394"/>
        <v>15489299</v>
      </c>
      <c r="E1969" s="139">
        <f>SUM(E1970,E1979)</f>
        <v>16507926</v>
      </c>
      <c r="F1969" s="135">
        <f>SUM(F1970,F1979)</f>
        <v>14888909.32</v>
      </c>
      <c r="G1969" s="23">
        <f t="shared" si="390"/>
        <v>90.192488868680414</v>
      </c>
      <c r="H1969" s="139">
        <f>SUM(H1970,H1979)</f>
        <v>12502186</v>
      </c>
      <c r="I1969" s="135">
        <f t="shared" si="399"/>
        <v>13642032</v>
      </c>
      <c r="J1969" s="135">
        <f t="shared" si="399"/>
        <v>12033891.859999999</v>
      </c>
      <c r="K1969" s="54">
        <f>J1969/I1969*100</f>
        <v>88.211872395549278</v>
      </c>
      <c r="L1969" s="139">
        <f>SUM(L1970,L1979)</f>
        <v>2987113</v>
      </c>
      <c r="M1969" s="139">
        <f>SUM(M1970,M1979)</f>
        <v>2865894</v>
      </c>
      <c r="N1969" s="139">
        <f>SUM(N1970,N1979)</f>
        <v>2855017.46</v>
      </c>
      <c r="O1969" s="54">
        <f t="shared" si="393"/>
        <v>99.620483521023445</v>
      </c>
      <c r="P1969" s="58">
        <f t="shared" si="391"/>
        <v>1018627</v>
      </c>
      <c r="R1969" s="5"/>
    </row>
    <row r="1970" spans="1:18" s="2" customFormat="1" ht="12.75" customHeight="1" x14ac:dyDescent="0.2">
      <c r="A1970" s="42"/>
      <c r="B1970" s="45"/>
      <c r="C1970" s="41" t="s">
        <v>110</v>
      </c>
      <c r="D1970" s="135">
        <f t="shared" si="394"/>
        <v>15489299</v>
      </c>
      <c r="E1970" s="135">
        <f>SUM(E1972,E1976,E1977,E1978)</f>
        <v>16507926</v>
      </c>
      <c r="F1970" s="135">
        <f>SUM(F1972,F1976,F1977,F1978)</f>
        <v>14888909.32</v>
      </c>
      <c r="G1970" s="23">
        <f t="shared" si="390"/>
        <v>90.192488868680414</v>
      </c>
      <c r="H1970" s="135">
        <f>SUM(H1972,H1976,H1977,H1978)</f>
        <v>12502186</v>
      </c>
      <c r="I1970" s="135">
        <f t="shared" si="399"/>
        <v>13642032</v>
      </c>
      <c r="J1970" s="135">
        <f t="shared" si="399"/>
        <v>12033891.859999999</v>
      </c>
      <c r="K1970" s="23">
        <f>J1970/I1970*100</f>
        <v>88.211872395549278</v>
      </c>
      <c r="L1970" s="135">
        <f>SUM(L1972,L1976,L1977,L1978)</f>
        <v>2987113</v>
      </c>
      <c r="M1970" s="135">
        <f>SUM(M1972,M1976,M1977,M1978)</f>
        <v>2865894</v>
      </c>
      <c r="N1970" s="135">
        <f>SUM(N1972,N1976,N1977,N1978)</f>
        <v>2855017.46</v>
      </c>
      <c r="O1970" s="23">
        <f t="shared" si="393"/>
        <v>99.620483521023445</v>
      </c>
      <c r="P1970" s="19">
        <f t="shared" si="391"/>
        <v>1018627</v>
      </c>
      <c r="R1970" s="5"/>
    </row>
    <row r="1971" spans="1:18" s="2" customFormat="1" ht="12" customHeight="1" x14ac:dyDescent="0.2">
      <c r="A1971" s="42"/>
      <c r="B1971" s="45"/>
      <c r="C1971" s="27" t="s">
        <v>22</v>
      </c>
      <c r="D1971" s="135"/>
      <c r="E1971" s="135"/>
      <c r="F1971" s="135"/>
      <c r="G1971" s="23"/>
      <c r="H1971" s="135"/>
      <c r="I1971" s="135"/>
      <c r="J1971" s="135"/>
      <c r="K1971" s="23"/>
      <c r="L1971" s="135"/>
      <c r="M1971" s="135"/>
      <c r="N1971" s="135"/>
      <c r="O1971" s="23"/>
      <c r="P1971" s="19">
        <f t="shared" si="391"/>
        <v>0</v>
      </c>
      <c r="R1971" s="5"/>
    </row>
    <row r="1972" spans="1:18" s="2" customFormat="1" ht="12.75" customHeight="1" x14ac:dyDescent="0.2">
      <c r="A1972" s="42"/>
      <c r="B1972" s="45"/>
      <c r="C1972" s="22" t="s">
        <v>14</v>
      </c>
      <c r="D1972" s="135">
        <f t="shared" si="394"/>
        <v>5707486</v>
      </c>
      <c r="E1972" s="135">
        <f>SUM(E1974:E1975)</f>
        <v>5749920</v>
      </c>
      <c r="F1972" s="135">
        <f>SUM(F1974:F1975)</f>
        <v>4348476.25</v>
      </c>
      <c r="G1972" s="23">
        <f t="shared" si="390"/>
        <v>75.626726110971973</v>
      </c>
      <c r="H1972" s="135">
        <f>SUM(H1974:H1975)</f>
        <v>4649586</v>
      </c>
      <c r="I1972" s="135">
        <f t="shared" si="399"/>
        <v>4813239</v>
      </c>
      <c r="J1972" s="135">
        <f t="shared" si="399"/>
        <v>3422667.05</v>
      </c>
      <c r="K1972" s="23">
        <f>J1972/I1972*100</f>
        <v>71.109434831721416</v>
      </c>
      <c r="L1972" s="135">
        <f>SUM(L1974:L1975)</f>
        <v>1057900</v>
      </c>
      <c r="M1972" s="135">
        <f>SUM(M1974:M1975)</f>
        <v>936681</v>
      </c>
      <c r="N1972" s="135">
        <f>SUM(N1974:N1975)</f>
        <v>925809.2</v>
      </c>
      <c r="O1972" s="23">
        <f t="shared" si="393"/>
        <v>98.83932736972352</v>
      </c>
      <c r="P1972" s="19">
        <f t="shared" si="391"/>
        <v>42434</v>
      </c>
      <c r="R1972" s="5"/>
    </row>
    <row r="1973" spans="1:18" s="2" customFormat="1" x14ac:dyDescent="0.2">
      <c r="A1973" s="42"/>
      <c r="B1973" s="45"/>
      <c r="C1973" s="27" t="s">
        <v>15</v>
      </c>
      <c r="D1973" s="135"/>
      <c r="E1973" s="135"/>
      <c r="F1973" s="135"/>
      <c r="G1973" s="23"/>
      <c r="H1973" s="135"/>
      <c r="I1973" s="135"/>
      <c r="J1973" s="135"/>
      <c r="K1973" s="23"/>
      <c r="L1973" s="135"/>
      <c r="M1973" s="135"/>
      <c r="N1973" s="135"/>
      <c r="O1973" s="23"/>
      <c r="P1973" s="19">
        <f t="shared" si="391"/>
        <v>0</v>
      </c>
      <c r="R1973" s="5"/>
    </row>
    <row r="1974" spans="1:18" s="2" customFormat="1" ht="15" customHeight="1" x14ac:dyDescent="0.2">
      <c r="A1974" s="42"/>
      <c r="B1974" s="45"/>
      <c r="C1974" s="27" t="s">
        <v>19</v>
      </c>
      <c r="D1974" s="135">
        <f t="shared" si="394"/>
        <v>164775</v>
      </c>
      <c r="E1974" s="135">
        <v>249855</v>
      </c>
      <c r="F1974" s="135">
        <v>239720.88</v>
      </c>
      <c r="G1974" s="23">
        <f t="shared" si="390"/>
        <v>95.943999519721444</v>
      </c>
      <c r="H1974" s="135">
        <v>9475</v>
      </c>
      <c r="I1974" s="135">
        <f t="shared" si="399"/>
        <v>3840</v>
      </c>
      <c r="J1974" s="135">
        <f t="shared" si="399"/>
        <v>1056</v>
      </c>
      <c r="K1974" s="23">
        <f t="shared" ref="K1974" si="404">J1974/I1974*100</f>
        <v>27.500000000000004</v>
      </c>
      <c r="L1974" s="135">
        <v>155300</v>
      </c>
      <c r="M1974" s="135">
        <v>246015</v>
      </c>
      <c r="N1974" s="135">
        <v>238664.88</v>
      </c>
      <c r="O1974" s="23">
        <f t="shared" si="393"/>
        <v>97.012328516553865</v>
      </c>
      <c r="P1974" s="19">
        <f t="shared" si="391"/>
        <v>85080</v>
      </c>
      <c r="R1974" s="5"/>
    </row>
    <row r="1975" spans="1:18" s="2" customFormat="1" ht="15" customHeight="1" x14ac:dyDescent="0.2">
      <c r="A1975" s="42"/>
      <c r="B1975" s="45"/>
      <c r="C1975" s="27" t="s">
        <v>18</v>
      </c>
      <c r="D1975" s="135">
        <f t="shared" si="394"/>
        <v>5542711</v>
      </c>
      <c r="E1975" s="135">
        <v>5500065</v>
      </c>
      <c r="F1975" s="135">
        <v>4108755.37</v>
      </c>
      <c r="G1975" s="23">
        <f t="shared" si="390"/>
        <v>74.703760228288218</v>
      </c>
      <c r="H1975" s="135">
        <v>4640111</v>
      </c>
      <c r="I1975" s="135">
        <f t="shared" si="399"/>
        <v>4809399</v>
      </c>
      <c r="J1975" s="135">
        <f t="shared" si="399"/>
        <v>3421611.0500000003</v>
      </c>
      <c r="K1975" s="23">
        <f t="shared" ref="K1975:K1983" si="405">J1975/I1975*100</f>
        <v>71.14425419891343</v>
      </c>
      <c r="L1975" s="135">
        <v>902600</v>
      </c>
      <c r="M1975" s="135">
        <v>690666</v>
      </c>
      <c r="N1975" s="135">
        <v>687144.32</v>
      </c>
      <c r="O1975" s="23">
        <f t="shared" si="393"/>
        <v>99.490103754926395</v>
      </c>
      <c r="P1975" s="19">
        <f t="shared" si="391"/>
        <v>-42646</v>
      </c>
      <c r="R1975" s="5"/>
    </row>
    <row r="1976" spans="1:18" s="2" customFormat="1" ht="15" customHeight="1" x14ac:dyDescent="0.2">
      <c r="A1976" s="42"/>
      <c r="B1976" s="45"/>
      <c r="C1976" s="22" t="s">
        <v>16</v>
      </c>
      <c r="D1976" s="135">
        <f t="shared" si="394"/>
        <v>9283813</v>
      </c>
      <c r="E1976" s="135">
        <v>9412006</v>
      </c>
      <c r="F1976" s="135">
        <v>9283081.1899999995</v>
      </c>
      <c r="G1976" s="23">
        <f t="shared" si="390"/>
        <v>98.630209011766453</v>
      </c>
      <c r="H1976" s="135">
        <v>7354600</v>
      </c>
      <c r="I1976" s="135">
        <f t="shared" si="399"/>
        <v>7482793</v>
      </c>
      <c r="J1976" s="135">
        <f t="shared" si="399"/>
        <v>7353872.9299999997</v>
      </c>
      <c r="K1976" s="23">
        <f t="shared" si="405"/>
        <v>98.277112971052389</v>
      </c>
      <c r="L1976" s="135">
        <v>1929213</v>
      </c>
      <c r="M1976" s="135">
        <v>1929213</v>
      </c>
      <c r="N1976" s="135">
        <v>1929208.26</v>
      </c>
      <c r="O1976" s="23">
        <f t="shared" si="393"/>
        <v>99.999754303957104</v>
      </c>
      <c r="P1976" s="19">
        <f t="shared" si="391"/>
        <v>128193</v>
      </c>
      <c r="R1976" s="5"/>
    </row>
    <row r="1977" spans="1:18" s="2" customFormat="1" ht="15" hidden="1" customHeight="1" x14ac:dyDescent="0.2">
      <c r="A1977" s="42"/>
      <c r="B1977" s="45"/>
      <c r="C1977" s="22" t="s">
        <v>17</v>
      </c>
      <c r="D1977" s="135">
        <f t="shared" si="394"/>
        <v>0</v>
      </c>
      <c r="E1977" s="135"/>
      <c r="F1977" s="135"/>
      <c r="G1977" s="23" t="e">
        <f t="shared" si="390"/>
        <v>#DIV/0!</v>
      </c>
      <c r="H1977" s="135"/>
      <c r="I1977" s="135">
        <f t="shared" si="399"/>
        <v>0</v>
      </c>
      <c r="J1977" s="135">
        <f t="shared" si="399"/>
        <v>0</v>
      </c>
      <c r="K1977" s="23" t="e">
        <f t="shared" si="405"/>
        <v>#DIV/0!</v>
      </c>
      <c r="L1977" s="135"/>
      <c r="M1977" s="135"/>
      <c r="N1977" s="135"/>
      <c r="O1977" s="23" t="e">
        <f t="shared" si="393"/>
        <v>#DIV/0!</v>
      </c>
      <c r="P1977" s="19">
        <f t="shared" si="391"/>
        <v>0</v>
      </c>
      <c r="R1977" s="5"/>
    </row>
    <row r="1978" spans="1:18" s="2" customFormat="1" ht="39" customHeight="1" x14ac:dyDescent="0.2">
      <c r="A1978" s="42"/>
      <c r="B1978" s="112"/>
      <c r="C1978" s="110" t="s">
        <v>149</v>
      </c>
      <c r="D1978" s="140">
        <f t="shared" si="394"/>
        <v>498000</v>
      </c>
      <c r="E1978" s="140">
        <v>1346000</v>
      </c>
      <c r="F1978" s="140">
        <v>1257351.8799999999</v>
      </c>
      <c r="G1978" s="50">
        <f t="shared" si="390"/>
        <v>93.41395839524516</v>
      </c>
      <c r="H1978" s="140">
        <v>498000</v>
      </c>
      <c r="I1978" s="140">
        <f t="shared" si="399"/>
        <v>1346000</v>
      </c>
      <c r="J1978" s="140">
        <f t="shared" si="399"/>
        <v>1257351.8799999999</v>
      </c>
      <c r="K1978" s="23">
        <f t="shared" si="405"/>
        <v>93.41395839524516</v>
      </c>
      <c r="L1978" s="135"/>
      <c r="M1978" s="135"/>
      <c r="N1978" s="135"/>
      <c r="O1978" s="23"/>
      <c r="P1978" s="19">
        <f t="shared" si="391"/>
        <v>848000</v>
      </c>
      <c r="R1978" s="5"/>
    </row>
    <row r="1979" spans="1:18" s="2" customFormat="1" ht="13.5" hidden="1" customHeight="1" x14ac:dyDescent="0.2">
      <c r="A1979" s="42"/>
      <c r="B1979" s="45"/>
      <c r="C1979" s="25" t="s">
        <v>111</v>
      </c>
      <c r="D1979" s="135"/>
      <c r="E1979" s="135">
        <f>SUM(E1981)</f>
        <v>0</v>
      </c>
      <c r="F1979" s="135">
        <f>SUM(F1981)</f>
        <v>0</v>
      </c>
      <c r="G1979" s="23" t="e">
        <f t="shared" si="390"/>
        <v>#DIV/0!</v>
      </c>
      <c r="H1979" s="135"/>
      <c r="I1979" s="135">
        <f t="shared" si="399"/>
        <v>0</v>
      </c>
      <c r="J1979" s="135">
        <f t="shared" si="399"/>
        <v>0</v>
      </c>
      <c r="K1979" s="23"/>
      <c r="L1979" s="135"/>
      <c r="M1979" s="135">
        <f>SUM(M1981)</f>
        <v>0</v>
      </c>
      <c r="N1979" s="135">
        <f>SUM(N1981)</f>
        <v>0</v>
      </c>
      <c r="O1979" s="23" t="e">
        <f t="shared" si="393"/>
        <v>#DIV/0!</v>
      </c>
      <c r="P1979" s="19">
        <f t="shared" si="391"/>
        <v>0</v>
      </c>
      <c r="R1979" s="5"/>
    </row>
    <row r="1980" spans="1:18" s="2" customFormat="1" hidden="1" x14ac:dyDescent="0.2">
      <c r="A1980" s="42"/>
      <c r="B1980" s="45"/>
      <c r="C1980" s="131" t="s">
        <v>22</v>
      </c>
      <c r="D1980" s="135"/>
      <c r="E1980" s="135"/>
      <c r="F1980" s="135"/>
      <c r="G1980" s="23"/>
      <c r="H1980" s="135"/>
      <c r="I1980" s="135">
        <f t="shared" si="399"/>
        <v>0</v>
      </c>
      <c r="J1980" s="135">
        <f t="shared" si="399"/>
        <v>0</v>
      </c>
      <c r="K1980" s="23"/>
      <c r="L1980" s="135"/>
      <c r="M1980" s="135"/>
      <c r="N1980" s="135"/>
      <c r="O1980" s="23"/>
      <c r="P1980" s="19">
        <f t="shared" si="391"/>
        <v>0</v>
      </c>
      <c r="R1980" s="5"/>
    </row>
    <row r="1981" spans="1:18" s="2" customFormat="1" ht="15" hidden="1" customHeight="1" x14ac:dyDescent="0.2">
      <c r="A1981" s="42"/>
      <c r="B1981" s="45"/>
      <c r="C1981" s="132" t="s">
        <v>7</v>
      </c>
      <c r="D1981" s="140"/>
      <c r="E1981" s="140"/>
      <c r="F1981" s="140"/>
      <c r="G1981" s="50" t="e">
        <f t="shared" si="390"/>
        <v>#DIV/0!</v>
      </c>
      <c r="H1981" s="140"/>
      <c r="I1981" s="140">
        <f t="shared" si="399"/>
        <v>0</v>
      </c>
      <c r="J1981" s="140">
        <f t="shared" si="399"/>
        <v>0</v>
      </c>
      <c r="K1981" s="50"/>
      <c r="L1981" s="140"/>
      <c r="M1981" s="135"/>
      <c r="N1981" s="135"/>
      <c r="O1981" s="23" t="e">
        <f t="shared" si="393"/>
        <v>#DIV/0!</v>
      </c>
      <c r="P1981" s="19">
        <f t="shared" si="391"/>
        <v>0</v>
      </c>
      <c r="R1981" s="5"/>
    </row>
    <row r="1982" spans="1:18" s="2" customFormat="1" hidden="1" x14ac:dyDescent="0.2">
      <c r="A1982" s="42"/>
      <c r="B1982" s="45"/>
      <c r="C1982" s="27" t="s">
        <v>15</v>
      </c>
      <c r="D1982" s="135">
        <f t="shared" si="394"/>
        <v>0</v>
      </c>
      <c r="E1982" s="135"/>
      <c r="F1982" s="135"/>
      <c r="G1982" s="23" t="e">
        <f t="shared" si="390"/>
        <v>#DIV/0!</v>
      </c>
      <c r="H1982" s="135"/>
      <c r="I1982" s="135">
        <f t="shared" si="399"/>
        <v>0</v>
      </c>
      <c r="J1982" s="135">
        <f t="shared" si="399"/>
        <v>0</v>
      </c>
      <c r="K1982" s="23" t="e">
        <f t="shared" si="405"/>
        <v>#DIV/0!</v>
      </c>
      <c r="L1982" s="135"/>
      <c r="M1982" s="135"/>
      <c r="N1982" s="135"/>
      <c r="O1982" s="23" t="e">
        <f t="shared" si="393"/>
        <v>#DIV/0!</v>
      </c>
      <c r="P1982" s="19">
        <f t="shared" si="391"/>
        <v>0</v>
      </c>
      <c r="R1982" s="5"/>
    </row>
    <row r="1983" spans="1:18" s="2" customFormat="1" ht="39" hidden="1" customHeight="1" x14ac:dyDescent="0.2">
      <c r="A1983" s="42"/>
      <c r="B1983" s="45"/>
      <c r="C1983" s="28" t="s">
        <v>150</v>
      </c>
      <c r="D1983" s="140">
        <f t="shared" si="394"/>
        <v>0</v>
      </c>
      <c r="E1983" s="140"/>
      <c r="F1983" s="140"/>
      <c r="G1983" s="50" t="e">
        <f t="shared" si="390"/>
        <v>#DIV/0!</v>
      </c>
      <c r="H1983" s="140"/>
      <c r="I1983" s="140">
        <f t="shared" si="399"/>
        <v>0</v>
      </c>
      <c r="J1983" s="135">
        <f t="shared" si="399"/>
        <v>0</v>
      </c>
      <c r="K1983" s="50" t="e">
        <f t="shared" si="405"/>
        <v>#DIV/0!</v>
      </c>
      <c r="L1983" s="140"/>
      <c r="M1983" s="140"/>
      <c r="N1983" s="140"/>
      <c r="O1983" s="50" t="e">
        <f t="shared" si="393"/>
        <v>#DIV/0!</v>
      </c>
      <c r="P1983" s="34">
        <f t="shared" si="391"/>
        <v>0</v>
      </c>
      <c r="R1983" s="5"/>
    </row>
    <row r="1984" spans="1:18" s="2" customFormat="1" ht="18" customHeight="1" x14ac:dyDescent="0.2">
      <c r="A1984" s="42"/>
      <c r="B1984" s="85">
        <v>85321</v>
      </c>
      <c r="C1984" s="88" t="s">
        <v>120</v>
      </c>
      <c r="D1984" s="135">
        <f t="shared" si="394"/>
        <v>2965000</v>
      </c>
      <c r="E1984" s="139">
        <f>SUM(E1985,E1994)</f>
        <v>3090441</v>
      </c>
      <c r="F1984" s="135">
        <f>SUM(F1985,F1994)</f>
        <v>3088997.0500000003</v>
      </c>
      <c r="G1984" s="23">
        <f t="shared" si="390"/>
        <v>99.953276894786228</v>
      </c>
      <c r="H1984" s="139"/>
      <c r="I1984" s="135"/>
      <c r="J1984" s="135"/>
      <c r="K1984" s="54"/>
      <c r="L1984" s="139">
        <f>SUM(L1985,L1994)</f>
        <v>2965000</v>
      </c>
      <c r="M1984" s="139">
        <f>SUM(M1985,M1994)</f>
        <v>3090441</v>
      </c>
      <c r="N1984" s="139">
        <f>SUM(N1985,N1994)</f>
        <v>3088997.0500000003</v>
      </c>
      <c r="O1984" s="54">
        <f t="shared" si="393"/>
        <v>99.953276894786228</v>
      </c>
      <c r="P1984" s="58">
        <f t="shared" si="391"/>
        <v>125441</v>
      </c>
      <c r="R1984" s="5"/>
    </row>
    <row r="1985" spans="1:18" s="2" customFormat="1" ht="15.75" customHeight="1" x14ac:dyDescent="0.2">
      <c r="A1985" s="43"/>
      <c r="B1985" s="46"/>
      <c r="C1985" s="231" t="s">
        <v>110</v>
      </c>
      <c r="D1985" s="136">
        <f t="shared" si="394"/>
        <v>2965000</v>
      </c>
      <c r="E1985" s="136">
        <f>SUM(E1987,E1991,E1992,E1993)</f>
        <v>3090441</v>
      </c>
      <c r="F1985" s="136">
        <f>SUM(F1987,F1991,F1992,F1993)</f>
        <v>3088997.0500000003</v>
      </c>
      <c r="G1985" s="38">
        <f t="shared" si="390"/>
        <v>99.953276894786228</v>
      </c>
      <c r="H1985" s="136"/>
      <c r="I1985" s="136"/>
      <c r="J1985" s="136"/>
      <c r="K1985" s="38"/>
      <c r="L1985" s="136">
        <f>SUM(L1987,L1991,L1992,L1993)</f>
        <v>2965000</v>
      </c>
      <c r="M1985" s="136">
        <f>SUM(M1987,M1991,M1992,M1993)</f>
        <v>3090441</v>
      </c>
      <c r="N1985" s="136">
        <f>SUM(N1987,N1991,N1992,N1993)</f>
        <v>3088997.0500000003</v>
      </c>
      <c r="O1985" s="38">
        <f t="shared" si="393"/>
        <v>99.953276894786228</v>
      </c>
      <c r="P1985" s="19">
        <f t="shared" si="391"/>
        <v>125441</v>
      </c>
      <c r="R1985" s="5"/>
    </row>
    <row r="1986" spans="1:18" s="2" customFormat="1" ht="14.25" customHeight="1" x14ac:dyDescent="0.2">
      <c r="A1986" s="42"/>
      <c r="B1986" s="45"/>
      <c r="C1986" s="27" t="s">
        <v>22</v>
      </c>
      <c r="D1986" s="135"/>
      <c r="E1986" s="135"/>
      <c r="F1986" s="135"/>
      <c r="G1986" s="23"/>
      <c r="H1986" s="135"/>
      <c r="I1986" s="135"/>
      <c r="J1986" s="135"/>
      <c r="K1986" s="23"/>
      <c r="L1986" s="135"/>
      <c r="M1986" s="135"/>
      <c r="N1986" s="135"/>
      <c r="O1986" s="23"/>
      <c r="P1986" s="19">
        <f t="shared" si="391"/>
        <v>0</v>
      </c>
      <c r="R1986" s="5"/>
    </row>
    <row r="1987" spans="1:18" s="2" customFormat="1" ht="15.75" customHeight="1" x14ac:dyDescent="0.2">
      <c r="A1987" s="42"/>
      <c r="B1987" s="45"/>
      <c r="C1987" s="22" t="s">
        <v>14</v>
      </c>
      <c r="D1987" s="135">
        <f t="shared" si="394"/>
        <v>2965000</v>
      </c>
      <c r="E1987" s="135">
        <f>SUM(E1989:E1990)</f>
        <v>3090441</v>
      </c>
      <c r="F1987" s="135">
        <f>SUM(F1989:F1990)</f>
        <v>3088997.0500000003</v>
      </c>
      <c r="G1987" s="23">
        <f t="shared" si="390"/>
        <v>99.953276894786228</v>
      </c>
      <c r="H1987" s="135"/>
      <c r="I1987" s="135"/>
      <c r="J1987" s="135"/>
      <c r="K1987" s="23"/>
      <c r="L1987" s="135">
        <f>SUM(L1989:L1990)</f>
        <v>2965000</v>
      </c>
      <c r="M1987" s="135">
        <f>SUM(M1989:M1990)</f>
        <v>3090441</v>
      </c>
      <c r="N1987" s="135">
        <f>SUM(N1989:N1990)</f>
        <v>3088997.0500000003</v>
      </c>
      <c r="O1987" s="23">
        <f t="shared" si="393"/>
        <v>99.953276894786228</v>
      </c>
      <c r="P1987" s="19">
        <f t="shared" si="391"/>
        <v>125441</v>
      </c>
      <c r="R1987" s="5"/>
    </row>
    <row r="1988" spans="1:18" s="2" customFormat="1" ht="15" customHeight="1" x14ac:dyDescent="0.2">
      <c r="A1988" s="42"/>
      <c r="B1988" s="45"/>
      <c r="C1988" s="27" t="s">
        <v>15</v>
      </c>
      <c r="D1988" s="135"/>
      <c r="E1988" s="135"/>
      <c r="F1988" s="135"/>
      <c r="G1988" s="23"/>
      <c r="H1988" s="135"/>
      <c r="I1988" s="135"/>
      <c r="J1988" s="135"/>
      <c r="K1988" s="23"/>
      <c r="L1988" s="135"/>
      <c r="M1988" s="135"/>
      <c r="N1988" s="135"/>
      <c r="O1988" s="23"/>
      <c r="P1988" s="19">
        <f t="shared" si="391"/>
        <v>0</v>
      </c>
      <c r="R1988" s="5"/>
    </row>
    <row r="1989" spans="1:18" s="2" customFormat="1" ht="10.5" customHeight="1" x14ac:dyDescent="0.2">
      <c r="A1989" s="42"/>
      <c r="B1989" s="45"/>
      <c r="C1989" s="27" t="s">
        <v>19</v>
      </c>
      <c r="D1989" s="135">
        <f t="shared" ref="D1989:D2051" si="406">H1989+L1989</f>
        <v>2022000</v>
      </c>
      <c r="E1989" s="135">
        <v>2347211</v>
      </c>
      <c r="F1989" s="135">
        <v>2345909.41</v>
      </c>
      <c r="G1989" s="23">
        <f t="shared" si="390"/>
        <v>99.944547379847833</v>
      </c>
      <c r="H1989" s="135"/>
      <c r="I1989" s="135"/>
      <c r="J1989" s="135"/>
      <c r="K1989" s="23"/>
      <c r="L1989" s="135">
        <v>2022000</v>
      </c>
      <c r="M1989" s="135">
        <v>2347211</v>
      </c>
      <c r="N1989" s="135">
        <v>2345909.41</v>
      </c>
      <c r="O1989" s="23">
        <f t="shared" si="393"/>
        <v>99.944547379847833</v>
      </c>
      <c r="P1989" s="19">
        <f t="shared" si="391"/>
        <v>325211</v>
      </c>
      <c r="R1989" s="5"/>
    </row>
    <row r="1990" spans="1:18" s="2" customFormat="1" ht="17.25" customHeight="1" x14ac:dyDescent="0.2">
      <c r="A1990" s="42"/>
      <c r="B1990" s="112"/>
      <c r="C1990" s="122" t="s">
        <v>18</v>
      </c>
      <c r="D1990" s="140">
        <f t="shared" si="406"/>
        <v>943000</v>
      </c>
      <c r="E1990" s="140">
        <v>743230</v>
      </c>
      <c r="F1990" s="140">
        <v>743087.64</v>
      </c>
      <c r="G1990" s="50">
        <f t="shared" si="390"/>
        <v>99.980845767797319</v>
      </c>
      <c r="H1990" s="140"/>
      <c r="I1990" s="140"/>
      <c r="J1990" s="140"/>
      <c r="K1990" s="50"/>
      <c r="L1990" s="140">
        <v>943000</v>
      </c>
      <c r="M1990" s="140">
        <v>743230</v>
      </c>
      <c r="N1990" s="140">
        <v>743087.64</v>
      </c>
      <c r="O1990" s="50">
        <f t="shared" si="393"/>
        <v>99.980845767797319</v>
      </c>
      <c r="P1990" s="34">
        <f t="shared" si="391"/>
        <v>-199770</v>
      </c>
      <c r="R1990" s="5"/>
    </row>
    <row r="1991" spans="1:18" s="2" customFormat="1" ht="15" hidden="1" customHeight="1" x14ac:dyDescent="0.2">
      <c r="A1991" s="42"/>
      <c r="B1991" s="45"/>
      <c r="C1991" s="22" t="s">
        <v>16</v>
      </c>
      <c r="D1991" s="135">
        <f t="shared" si="406"/>
        <v>0</v>
      </c>
      <c r="E1991" s="135"/>
      <c r="F1991" s="135"/>
      <c r="G1991" s="23" t="e">
        <f t="shared" si="390"/>
        <v>#DIV/0!</v>
      </c>
      <c r="H1991" s="135"/>
      <c r="I1991" s="135">
        <f t="shared" si="399"/>
        <v>0</v>
      </c>
      <c r="J1991" s="135"/>
      <c r="K1991" s="23" t="e">
        <f t="shared" ref="K1991:K1998" si="407">J1991/I1991*100</f>
        <v>#DIV/0!</v>
      </c>
      <c r="L1991" s="135"/>
      <c r="M1991" s="135"/>
      <c r="N1991" s="135"/>
      <c r="O1991" s="23" t="e">
        <f t="shared" si="393"/>
        <v>#DIV/0!</v>
      </c>
      <c r="P1991" s="19">
        <f t="shared" si="391"/>
        <v>0</v>
      </c>
      <c r="R1991" s="5"/>
    </row>
    <row r="1992" spans="1:18" s="2" customFormat="1" ht="15" hidden="1" customHeight="1" x14ac:dyDescent="0.2">
      <c r="A1992" s="42"/>
      <c r="B1992" s="45"/>
      <c r="C1992" s="22" t="s">
        <v>17</v>
      </c>
      <c r="D1992" s="135">
        <f t="shared" si="406"/>
        <v>0</v>
      </c>
      <c r="E1992" s="135"/>
      <c r="F1992" s="135"/>
      <c r="G1992" s="23" t="e">
        <f t="shared" si="390"/>
        <v>#DIV/0!</v>
      </c>
      <c r="H1992" s="135"/>
      <c r="I1992" s="135">
        <f t="shared" si="399"/>
        <v>0</v>
      </c>
      <c r="J1992" s="135"/>
      <c r="K1992" s="23" t="e">
        <f t="shared" si="407"/>
        <v>#DIV/0!</v>
      </c>
      <c r="L1992" s="135"/>
      <c r="M1992" s="135"/>
      <c r="N1992" s="135"/>
      <c r="O1992" s="23" t="e">
        <f t="shared" si="393"/>
        <v>#DIV/0!</v>
      </c>
      <c r="P1992" s="19">
        <f t="shared" si="391"/>
        <v>0</v>
      </c>
      <c r="R1992" s="5"/>
    </row>
    <row r="1993" spans="1:18" s="2" customFormat="1" ht="39.75" hidden="1" customHeight="1" x14ac:dyDescent="0.2">
      <c r="A1993" s="42"/>
      <c r="B1993" s="45"/>
      <c r="C1993" s="24" t="s">
        <v>149</v>
      </c>
      <c r="D1993" s="135">
        <f t="shared" si="406"/>
        <v>0</v>
      </c>
      <c r="E1993" s="135"/>
      <c r="F1993" s="135"/>
      <c r="G1993" s="23" t="e">
        <f t="shared" si="390"/>
        <v>#DIV/0!</v>
      </c>
      <c r="H1993" s="135"/>
      <c r="I1993" s="135">
        <f t="shared" si="399"/>
        <v>0</v>
      </c>
      <c r="J1993" s="135"/>
      <c r="K1993" s="23" t="e">
        <f t="shared" si="407"/>
        <v>#DIV/0!</v>
      </c>
      <c r="L1993" s="135"/>
      <c r="M1993" s="135"/>
      <c r="N1993" s="135"/>
      <c r="O1993" s="23" t="e">
        <f t="shared" si="393"/>
        <v>#DIV/0!</v>
      </c>
      <c r="P1993" s="19">
        <f t="shared" si="391"/>
        <v>0</v>
      </c>
      <c r="R1993" s="5"/>
    </row>
    <row r="1994" spans="1:18" s="2" customFormat="1" ht="15" hidden="1" customHeight="1" x14ac:dyDescent="0.2">
      <c r="A1994" s="42"/>
      <c r="B1994" s="45"/>
      <c r="C1994" s="25" t="s">
        <v>111</v>
      </c>
      <c r="D1994" s="135">
        <f t="shared" si="406"/>
        <v>0</v>
      </c>
      <c r="E1994" s="135">
        <f>SUM(E1996)</f>
        <v>0</v>
      </c>
      <c r="F1994" s="135">
        <f>SUM(F1996)</f>
        <v>0</v>
      </c>
      <c r="G1994" s="23" t="e">
        <f t="shared" si="390"/>
        <v>#DIV/0!</v>
      </c>
      <c r="H1994" s="135">
        <f>SUM(H1996)</f>
        <v>0</v>
      </c>
      <c r="I1994" s="135">
        <f t="shared" si="399"/>
        <v>0</v>
      </c>
      <c r="J1994" s="135"/>
      <c r="K1994" s="23" t="e">
        <f t="shared" si="407"/>
        <v>#DIV/0!</v>
      </c>
      <c r="L1994" s="135">
        <f>SUM(L1996)</f>
        <v>0</v>
      </c>
      <c r="M1994" s="135">
        <f>SUM(M1996)</f>
        <v>0</v>
      </c>
      <c r="N1994" s="135">
        <f>SUM(N1996)</f>
        <v>0</v>
      </c>
      <c r="O1994" s="23" t="e">
        <f t="shared" si="393"/>
        <v>#DIV/0!</v>
      </c>
      <c r="P1994" s="19">
        <f t="shared" si="391"/>
        <v>0</v>
      </c>
      <c r="R1994" s="5"/>
    </row>
    <row r="1995" spans="1:18" s="2" customFormat="1" hidden="1" x14ac:dyDescent="0.2">
      <c r="A1995" s="42"/>
      <c r="B1995" s="45"/>
      <c r="C1995" s="26" t="s">
        <v>22</v>
      </c>
      <c r="D1995" s="135">
        <f t="shared" si="406"/>
        <v>0</v>
      </c>
      <c r="E1995" s="135"/>
      <c r="F1995" s="135"/>
      <c r="G1995" s="23" t="e">
        <f t="shared" si="390"/>
        <v>#DIV/0!</v>
      </c>
      <c r="H1995" s="135"/>
      <c r="I1995" s="135">
        <f t="shared" si="399"/>
        <v>0</v>
      </c>
      <c r="J1995" s="135"/>
      <c r="K1995" s="23" t="e">
        <f t="shared" si="407"/>
        <v>#DIV/0!</v>
      </c>
      <c r="L1995" s="135"/>
      <c r="M1995" s="135"/>
      <c r="N1995" s="135"/>
      <c r="O1995" s="23" t="e">
        <f t="shared" si="393"/>
        <v>#DIV/0!</v>
      </c>
      <c r="P1995" s="19">
        <f t="shared" si="391"/>
        <v>0</v>
      </c>
      <c r="R1995" s="5"/>
    </row>
    <row r="1996" spans="1:18" s="2" customFormat="1" ht="15" hidden="1" customHeight="1" x14ac:dyDescent="0.2">
      <c r="A1996" s="42"/>
      <c r="B1996" s="45"/>
      <c r="C1996" s="22" t="s">
        <v>7</v>
      </c>
      <c r="D1996" s="135">
        <f t="shared" si="406"/>
        <v>0</v>
      </c>
      <c r="E1996" s="135"/>
      <c r="F1996" s="135"/>
      <c r="G1996" s="23" t="e">
        <f t="shared" si="390"/>
        <v>#DIV/0!</v>
      </c>
      <c r="H1996" s="135"/>
      <c r="I1996" s="135">
        <f t="shared" si="399"/>
        <v>0</v>
      </c>
      <c r="J1996" s="135"/>
      <c r="K1996" s="23" t="e">
        <f t="shared" si="407"/>
        <v>#DIV/0!</v>
      </c>
      <c r="L1996" s="135"/>
      <c r="M1996" s="135"/>
      <c r="N1996" s="135"/>
      <c r="O1996" s="23" t="e">
        <f t="shared" si="393"/>
        <v>#DIV/0!</v>
      </c>
      <c r="P1996" s="19">
        <f t="shared" si="391"/>
        <v>0</v>
      </c>
      <c r="R1996" s="5"/>
    </row>
    <row r="1997" spans="1:18" s="2" customFormat="1" hidden="1" x14ac:dyDescent="0.2">
      <c r="A1997" s="42"/>
      <c r="B1997" s="45"/>
      <c r="C1997" s="27" t="s">
        <v>15</v>
      </c>
      <c r="D1997" s="135">
        <f t="shared" si="406"/>
        <v>0</v>
      </c>
      <c r="E1997" s="135"/>
      <c r="F1997" s="135"/>
      <c r="G1997" s="23" t="e">
        <f t="shared" si="390"/>
        <v>#DIV/0!</v>
      </c>
      <c r="H1997" s="135"/>
      <c r="I1997" s="135">
        <f t="shared" si="399"/>
        <v>0</v>
      </c>
      <c r="J1997" s="135"/>
      <c r="K1997" s="23" t="e">
        <f t="shared" si="407"/>
        <v>#DIV/0!</v>
      </c>
      <c r="L1997" s="135"/>
      <c r="M1997" s="135"/>
      <c r="N1997" s="135"/>
      <c r="O1997" s="23" t="e">
        <f t="shared" si="393"/>
        <v>#DIV/0!</v>
      </c>
      <c r="P1997" s="19">
        <f t="shared" si="391"/>
        <v>0</v>
      </c>
      <c r="R1997" s="5"/>
    </row>
    <row r="1998" spans="1:18" s="2" customFormat="1" ht="39" hidden="1" customHeight="1" x14ac:dyDescent="0.2">
      <c r="A1998" s="42"/>
      <c r="B1998" s="112"/>
      <c r="C1998" s="51" t="s">
        <v>150</v>
      </c>
      <c r="D1998" s="140">
        <f t="shared" si="406"/>
        <v>0</v>
      </c>
      <c r="E1998" s="140"/>
      <c r="F1998" s="140"/>
      <c r="G1998" s="50" t="e">
        <f t="shared" ref="G1998:G2076" si="408">F1998/E1998*100</f>
        <v>#DIV/0!</v>
      </c>
      <c r="H1998" s="140"/>
      <c r="I1998" s="140">
        <f t="shared" si="399"/>
        <v>0</v>
      </c>
      <c r="J1998" s="135"/>
      <c r="K1998" s="50" t="e">
        <f t="shared" si="407"/>
        <v>#DIV/0!</v>
      </c>
      <c r="L1998" s="140"/>
      <c r="M1998" s="140"/>
      <c r="N1998" s="140"/>
      <c r="O1998" s="50" t="e">
        <f t="shared" si="393"/>
        <v>#DIV/0!</v>
      </c>
      <c r="P1998" s="34">
        <f t="shared" si="391"/>
        <v>0</v>
      </c>
      <c r="R1998" s="5"/>
    </row>
    <row r="1999" spans="1:18" s="2" customFormat="1" ht="19.5" customHeight="1" x14ac:dyDescent="0.2">
      <c r="A1999" s="117"/>
      <c r="B1999" s="32">
        <v>85333</v>
      </c>
      <c r="C1999" s="25" t="s">
        <v>69</v>
      </c>
      <c r="D1999" s="135">
        <f t="shared" si="406"/>
        <v>19611000</v>
      </c>
      <c r="E1999" s="135">
        <f>SUM(E2000,E2009)</f>
        <v>22226676.530000001</v>
      </c>
      <c r="F1999" s="135">
        <f>SUM(F2000,F2009)</f>
        <v>21393414.699999999</v>
      </c>
      <c r="G1999" s="23">
        <f t="shared" si="408"/>
        <v>96.251073214318282</v>
      </c>
      <c r="H1999" s="135"/>
      <c r="I1999" s="135"/>
      <c r="J1999" s="135"/>
      <c r="K1999" s="23"/>
      <c r="L1999" s="135">
        <f>SUM(L2000,L2009)</f>
        <v>19611000</v>
      </c>
      <c r="M1999" s="135">
        <f>SUM(M2000,M2009)</f>
        <v>22226676.530000001</v>
      </c>
      <c r="N1999" s="135">
        <f>SUM(N2000,N2009)</f>
        <v>21393414.699999999</v>
      </c>
      <c r="O1999" s="23">
        <f t="shared" si="393"/>
        <v>96.251073214318282</v>
      </c>
      <c r="P1999" s="59">
        <f t="shared" si="391"/>
        <v>2615676.5300000012</v>
      </c>
      <c r="R1999" s="5"/>
    </row>
    <row r="2000" spans="1:18" s="2" customFormat="1" ht="12" customHeight="1" x14ac:dyDescent="0.2">
      <c r="A2000" s="117"/>
      <c r="B2000" s="32"/>
      <c r="C2000" s="41" t="s">
        <v>110</v>
      </c>
      <c r="D2000" s="135">
        <f t="shared" si="406"/>
        <v>19611000</v>
      </c>
      <c r="E2000" s="135">
        <f>SUM(E2002,E2006,E2007,E2008)</f>
        <v>22226676.530000001</v>
      </c>
      <c r="F2000" s="135">
        <f>SUM(F2002,F2006,F2007,F2008)</f>
        <v>21393414.699999999</v>
      </c>
      <c r="G2000" s="23">
        <f t="shared" si="408"/>
        <v>96.251073214318282</v>
      </c>
      <c r="H2000" s="135"/>
      <c r="I2000" s="135"/>
      <c r="J2000" s="135"/>
      <c r="K2000" s="23"/>
      <c r="L2000" s="135">
        <f>SUM(L2002,L2006,L2007,L2008)</f>
        <v>19611000</v>
      </c>
      <c r="M2000" s="135">
        <f>SUM(M2002,M2006,M2007,M2008)</f>
        <v>22226676.530000001</v>
      </c>
      <c r="N2000" s="135">
        <f>SUM(N2002,N2006,N2007,N2008)</f>
        <v>21393414.699999999</v>
      </c>
      <c r="O2000" s="23">
        <f t="shared" si="393"/>
        <v>96.251073214318282</v>
      </c>
      <c r="P2000" s="19">
        <f t="shared" si="391"/>
        <v>2615676.5300000012</v>
      </c>
      <c r="R2000" s="5"/>
    </row>
    <row r="2001" spans="1:18" s="2" customFormat="1" x14ac:dyDescent="0.2">
      <c r="A2001" s="117"/>
      <c r="B2001" s="32"/>
      <c r="C2001" s="27" t="s">
        <v>22</v>
      </c>
      <c r="D2001" s="135"/>
      <c r="E2001" s="135"/>
      <c r="F2001" s="135"/>
      <c r="G2001" s="23"/>
      <c r="H2001" s="135"/>
      <c r="I2001" s="135"/>
      <c r="J2001" s="135"/>
      <c r="K2001" s="23"/>
      <c r="L2001" s="135"/>
      <c r="M2001" s="135"/>
      <c r="N2001" s="135"/>
      <c r="O2001" s="23"/>
      <c r="P2001" s="19">
        <f t="shared" si="391"/>
        <v>0</v>
      </c>
      <c r="R2001" s="5"/>
    </row>
    <row r="2002" spans="1:18" s="2" customFormat="1" ht="15" customHeight="1" x14ac:dyDescent="0.2">
      <c r="A2002" s="117"/>
      <c r="B2002" s="32"/>
      <c r="C2002" s="22" t="s">
        <v>14</v>
      </c>
      <c r="D2002" s="135">
        <f t="shared" si="406"/>
        <v>19586000</v>
      </c>
      <c r="E2002" s="135">
        <f>SUM(E2004:E2005)</f>
        <v>22201676.530000001</v>
      </c>
      <c r="F2002" s="135">
        <f>SUM(F2004:F2005)</f>
        <v>21377698.759999998</v>
      </c>
      <c r="G2002" s="23">
        <f t="shared" si="408"/>
        <v>96.28866870082264</v>
      </c>
      <c r="H2002" s="135"/>
      <c r="I2002" s="135"/>
      <c r="J2002" s="135"/>
      <c r="K2002" s="23"/>
      <c r="L2002" s="135">
        <f>SUM(L2004:L2005)</f>
        <v>19586000</v>
      </c>
      <c r="M2002" s="135">
        <f>SUM(M2004:M2005)</f>
        <v>22201676.530000001</v>
      </c>
      <c r="N2002" s="135">
        <f>SUM(N2004:N2005)</f>
        <v>21377698.759999998</v>
      </c>
      <c r="O2002" s="23">
        <f t="shared" si="393"/>
        <v>96.28866870082264</v>
      </c>
      <c r="P2002" s="19">
        <f t="shared" si="391"/>
        <v>2615676.5300000012</v>
      </c>
      <c r="R2002" s="5"/>
    </row>
    <row r="2003" spans="1:18" s="2" customFormat="1" x14ac:dyDescent="0.2">
      <c r="A2003" s="117"/>
      <c r="B2003" s="32"/>
      <c r="C2003" s="27" t="s">
        <v>15</v>
      </c>
      <c r="D2003" s="135"/>
      <c r="E2003" s="135"/>
      <c r="F2003" s="135"/>
      <c r="G2003" s="23"/>
      <c r="H2003" s="135"/>
      <c r="I2003" s="135"/>
      <c r="J2003" s="135"/>
      <c r="K2003" s="23"/>
      <c r="L2003" s="135"/>
      <c r="M2003" s="135"/>
      <c r="N2003" s="135"/>
      <c r="O2003" s="23"/>
      <c r="P2003" s="19">
        <f t="shared" ref="P2003:P2081" si="409">E2003-D2003</f>
        <v>0</v>
      </c>
      <c r="R2003" s="5"/>
    </row>
    <row r="2004" spans="1:18" s="2" customFormat="1" ht="13.5" customHeight="1" x14ac:dyDescent="0.2">
      <c r="A2004" s="117"/>
      <c r="B2004" s="32"/>
      <c r="C2004" s="27" t="s">
        <v>19</v>
      </c>
      <c r="D2004" s="135">
        <f t="shared" si="406"/>
        <v>17130000</v>
      </c>
      <c r="E2004" s="135">
        <v>19745676.530000001</v>
      </c>
      <c r="F2004" s="135">
        <v>19372741.059999999</v>
      </c>
      <c r="G2004" s="23">
        <f t="shared" si="408"/>
        <v>98.11130568540716</v>
      </c>
      <c r="H2004" s="135"/>
      <c r="I2004" s="135"/>
      <c r="J2004" s="135"/>
      <c r="K2004" s="23"/>
      <c r="L2004" s="135">
        <v>17130000</v>
      </c>
      <c r="M2004" s="135">
        <v>19745676.530000001</v>
      </c>
      <c r="N2004" s="135">
        <v>19372741.059999999</v>
      </c>
      <c r="O2004" s="23">
        <f t="shared" si="393"/>
        <v>98.11130568540716</v>
      </c>
      <c r="P2004" s="19">
        <f t="shared" si="409"/>
        <v>2615676.5300000012</v>
      </c>
      <c r="R2004" s="5"/>
    </row>
    <row r="2005" spans="1:18" s="2" customFormat="1" ht="17.25" customHeight="1" x14ac:dyDescent="0.2">
      <c r="A2005" s="117"/>
      <c r="B2005" s="32"/>
      <c r="C2005" s="27" t="s">
        <v>18</v>
      </c>
      <c r="D2005" s="135">
        <f t="shared" si="406"/>
        <v>2456000</v>
      </c>
      <c r="E2005" s="135">
        <v>2456000</v>
      </c>
      <c r="F2005" s="135">
        <v>2004957.7</v>
      </c>
      <c r="G2005" s="23">
        <f t="shared" si="408"/>
        <v>81.635085504885993</v>
      </c>
      <c r="H2005" s="135"/>
      <c r="I2005" s="135"/>
      <c r="J2005" s="135"/>
      <c r="K2005" s="23"/>
      <c r="L2005" s="135">
        <v>2456000</v>
      </c>
      <c r="M2005" s="135">
        <v>2456000</v>
      </c>
      <c r="N2005" s="135">
        <v>2004957.7</v>
      </c>
      <c r="O2005" s="23">
        <f t="shared" si="393"/>
        <v>81.635085504885993</v>
      </c>
      <c r="P2005" s="19">
        <f t="shared" si="409"/>
        <v>0</v>
      </c>
      <c r="R2005" s="5"/>
    </row>
    <row r="2006" spans="1:18" s="2" customFormat="1" ht="15" hidden="1" customHeight="1" x14ac:dyDescent="0.2">
      <c r="A2006" s="117"/>
      <c r="B2006" s="32"/>
      <c r="C2006" s="22" t="s">
        <v>16</v>
      </c>
      <c r="D2006" s="135">
        <f t="shared" si="406"/>
        <v>0</v>
      </c>
      <c r="E2006" s="135"/>
      <c r="F2006" s="135"/>
      <c r="G2006" s="23"/>
      <c r="H2006" s="135"/>
      <c r="I2006" s="135">
        <f t="shared" si="399"/>
        <v>0</v>
      </c>
      <c r="J2006" s="135"/>
      <c r="K2006" s="23"/>
      <c r="L2006" s="135"/>
      <c r="M2006" s="135"/>
      <c r="N2006" s="135"/>
      <c r="O2006" s="23"/>
      <c r="P2006" s="19">
        <f t="shared" si="409"/>
        <v>0</v>
      </c>
      <c r="R2006" s="5"/>
    </row>
    <row r="2007" spans="1:18" s="2" customFormat="1" ht="12.75" customHeight="1" x14ac:dyDescent="0.2">
      <c r="A2007" s="117"/>
      <c r="B2007" s="48"/>
      <c r="C2007" s="49" t="s">
        <v>17</v>
      </c>
      <c r="D2007" s="140">
        <f t="shared" si="406"/>
        <v>25000</v>
      </c>
      <c r="E2007" s="140">
        <v>25000</v>
      </c>
      <c r="F2007" s="140">
        <v>15715.94</v>
      </c>
      <c r="G2007" s="50">
        <f t="shared" si="408"/>
        <v>62.863759999999999</v>
      </c>
      <c r="H2007" s="140"/>
      <c r="I2007" s="140"/>
      <c r="J2007" s="140"/>
      <c r="K2007" s="50"/>
      <c r="L2007" s="140">
        <v>25000</v>
      </c>
      <c r="M2007" s="140">
        <v>25000</v>
      </c>
      <c r="N2007" s="140">
        <v>15715.94</v>
      </c>
      <c r="O2007" s="50">
        <f t="shared" si="393"/>
        <v>62.863759999999999</v>
      </c>
      <c r="P2007" s="19">
        <f t="shared" si="409"/>
        <v>0</v>
      </c>
      <c r="R2007" s="5"/>
    </row>
    <row r="2008" spans="1:18" s="2" customFormat="1" ht="38.25" hidden="1" customHeight="1" x14ac:dyDescent="0.2">
      <c r="A2008" s="117"/>
      <c r="B2008" s="32"/>
      <c r="C2008" s="24" t="s">
        <v>149</v>
      </c>
      <c r="D2008" s="135">
        <f t="shared" si="406"/>
        <v>0</v>
      </c>
      <c r="E2008" s="135"/>
      <c r="F2008" s="135"/>
      <c r="G2008" s="23" t="e">
        <f t="shared" si="408"/>
        <v>#DIV/0!</v>
      </c>
      <c r="H2008" s="135"/>
      <c r="I2008" s="135">
        <f t="shared" si="399"/>
        <v>0</v>
      </c>
      <c r="J2008" s="135">
        <f t="shared" si="399"/>
        <v>0</v>
      </c>
      <c r="K2008" s="23"/>
      <c r="L2008" s="135"/>
      <c r="M2008" s="135"/>
      <c r="N2008" s="135"/>
      <c r="O2008" s="50" t="e">
        <f t="shared" si="393"/>
        <v>#DIV/0!</v>
      </c>
      <c r="P2008" s="34">
        <f t="shared" si="409"/>
        <v>0</v>
      </c>
      <c r="R2008" s="5"/>
    </row>
    <row r="2009" spans="1:18" s="2" customFormat="1" ht="18" hidden="1" customHeight="1" x14ac:dyDescent="0.2">
      <c r="A2009" s="117"/>
      <c r="B2009" s="32"/>
      <c r="C2009" s="25" t="s">
        <v>111</v>
      </c>
      <c r="D2009" s="135"/>
      <c r="E2009" s="135">
        <f>SUM(E2011)</f>
        <v>0</v>
      </c>
      <c r="F2009" s="135">
        <f>SUM(F2011)</f>
        <v>0</v>
      </c>
      <c r="G2009" s="23" t="e">
        <f t="shared" si="408"/>
        <v>#DIV/0!</v>
      </c>
      <c r="H2009" s="135"/>
      <c r="I2009" s="135">
        <f t="shared" si="399"/>
        <v>0</v>
      </c>
      <c r="J2009" s="135">
        <f t="shared" si="399"/>
        <v>0</v>
      </c>
      <c r="K2009" s="23"/>
      <c r="L2009" s="135"/>
      <c r="M2009" s="135">
        <f>SUM(M2011)</f>
        <v>0</v>
      </c>
      <c r="N2009" s="135">
        <f>SUM(N2011)</f>
        <v>0</v>
      </c>
      <c r="O2009" s="23" t="e">
        <f t="shared" si="393"/>
        <v>#DIV/0!</v>
      </c>
      <c r="P2009" s="19">
        <f t="shared" si="409"/>
        <v>0</v>
      </c>
      <c r="R2009" s="5"/>
    </row>
    <row r="2010" spans="1:18" s="2" customFormat="1" hidden="1" x14ac:dyDescent="0.2">
      <c r="A2010" s="117"/>
      <c r="B2010" s="32"/>
      <c r="C2010" s="26" t="s">
        <v>22</v>
      </c>
      <c r="D2010" s="135"/>
      <c r="E2010" s="135"/>
      <c r="F2010" s="135"/>
      <c r="G2010" s="23"/>
      <c r="H2010" s="135"/>
      <c r="I2010" s="135">
        <f t="shared" ref="I2010:J2073" si="410">E2010-M2010</f>
        <v>0</v>
      </c>
      <c r="J2010" s="135">
        <f t="shared" si="410"/>
        <v>0</v>
      </c>
      <c r="K2010" s="23"/>
      <c r="L2010" s="135"/>
      <c r="M2010" s="135"/>
      <c r="N2010" s="135"/>
      <c r="O2010" s="23"/>
      <c r="P2010" s="19">
        <f t="shared" si="409"/>
        <v>0</v>
      </c>
      <c r="R2010" s="5"/>
    </row>
    <row r="2011" spans="1:18" s="2" customFormat="1" ht="21" hidden="1" customHeight="1" x14ac:dyDescent="0.2">
      <c r="A2011" s="117"/>
      <c r="B2011" s="48"/>
      <c r="C2011" s="49" t="s">
        <v>7</v>
      </c>
      <c r="D2011" s="140"/>
      <c r="E2011" s="140"/>
      <c r="F2011" s="140"/>
      <c r="G2011" s="50" t="e">
        <f t="shared" si="408"/>
        <v>#DIV/0!</v>
      </c>
      <c r="H2011" s="140"/>
      <c r="I2011" s="140">
        <f t="shared" si="410"/>
        <v>0</v>
      </c>
      <c r="J2011" s="140">
        <f t="shared" si="410"/>
        <v>0</v>
      </c>
      <c r="K2011" s="50"/>
      <c r="L2011" s="140"/>
      <c r="M2011" s="140"/>
      <c r="N2011" s="140"/>
      <c r="O2011" s="50" t="e">
        <f t="shared" si="393"/>
        <v>#DIV/0!</v>
      </c>
      <c r="P2011" s="19">
        <f t="shared" si="409"/>
        <v>0</v>
      </c>
      <c r="R2011" s="5"/>
    </row>
    <row r="2012" spans="1:18" s="2" customFormat="1" hidden="1" x14ac:dyDescent="0.2">
      <c r="A2012" s="117"/>
      <c r="B2012" s="32"/>
      <c r="C2012" s="27" t="s">
        <v>15</v>
      </c>
      <c r="D2012" s="135">
        <f t="shared" si="406"/>
        <v>0</v>
      </c>
      <c r="E2012" s="135"/>
      <c r="F2012" s="135"/>
      <c r="G2012" s="23" t="e">
        <f t="shared" si="408"/>
        <v>#DIV/0!</v>
      </c>
      <c r="H2012" s="135"/>
      <c r="I2012" s="135">
        <f t="shared" si="410"/>
        <v>0</v>
      </c>
      <c r="J2012" s="135">
        <f t="shared" si="410"/>
        <v>0</v>
      </c>
      <c r="K2012" s="23" t="e">
        <f>J2012/I2012*100</f>
        <v>#DIV/0!</v>
      </c>
      <c r="L2012" s="135"/>
      <c r="M2012" s="135"/>
      <c r="N2012" s="135"/>
      <c r="O2012" s="23" t="e">
        <f t="shared" si="393"/>
        <v>#DIV/0!</v>
      </c>
      <c r="P2012" s="19">
        <f t="shared" si="409"/>
        <v>0</v>
      </c>
      <c r="R2012" s="5"/>
    </row>
    <row r="2013" spans="1:18" s="2" customFormat="1" ht="39" hidden="1" customHeight="1" x14ac:dyDescent="0.2">
      <c r="A2013" s="117"/>
      <c r="B2013" s="48"/>
      <c r="C2013" s="51" t="s">
        <v>150</v>
      </c>
      <c r="D2013" s="140">
        <f t="shared" si="406"/>
        <v>0</v>
      </c>
      <c r="E2013" s="140"/>
      <c r="F2013" s="140"/>
      <c r="G2013" s="50" t="e">
        <f t="shared" si="408"/>
        <v>#DIV/0!</v>
      </c>
      <c r="H2013" s="140"/>
      <c r="I2013" s="140">
        <f t="shared" si="410"/>
        <v>0</v>
      </c>
      <c r="J2013" s="135">
        <f t="shared" si="410"/>
        <v>0</v>
      </c>
      <c r="K2013" s="50" t="e">
        <f>J2013/I2013*100</f>
        <v>#DIV/0!</v>
      </c>
      <c r="L2013" s="140"/>
      <c r="M2013" s="140"/>
      <c r="N2013" s="140"/>
      <c r="O2013" s="50" t="e">
        <f t="shared" si="393"/>
        <v>#DIV/0!</v>
      </c>
      <c r="P2013" s="34">
        <f t="shared" si="409"/>
        <v>0</v>
      </c>
      <c r="R2013" s="5"/>
    </row>
    <row r="2014" spans="1:18" s="2" customFormat="1" ht="15.75" customHeight="1" x14ac:dyDescent="0.2">
      <c r="A2014" s="117"/>
      <c r="B2014" s="32">
        <v>85334</v>
      </c>
      <c r="C2014" s="41" t="s">
        <v>112</v>
      </c>
      <c r="D2014" s="135">
        <f t="shared" si="406"/>
        <v>200000</v>
      </c>
      <c r="E2014" s="135">
        <f>SUM(E2015,E2024)</f>
        <v>621186.81000000006</v>
      </c>
      <c r="F2014" s="135">
        <f>SUM(F2015,F2024)</f>
        <v>598630.02</v>
      </c>
      <c r="G2014" s="23">
        <f t="shared" si="408"/>
        <v>96.368759021138899</v>
      </c>
      <c r="H2014" s="135">
        <f>SUM(H2015,H2024)</f>
        <v>200000</v>
      </c>
      <c r="I2014" s="135">
        <f t="shared" si="410"/>
        <v>90001</v>
      </c>
      <c r="J2014" s="135">
        <f t="shared" si="410"/>
        <v>67444.209999999963</v>
      </c>
      <c r="K2014" s="23">
        <f>J2014/I2014*100</f>
        <v>74.937178475794681</v>
      </c>
      <c r="L2014" s="135"/>
      <c r="M2014" s="135">
        <f>SUM(M2015,M2024)</f>
        <v>531185.81000000006</v>
      </c>
      <c r="N2014" s="135">
        <f>SUM(N2015,N2024)</f>
        <v>531185.81000000006</v>
      </c>
      <c r="O2014" s="23">
        <f t="shared" si="393"/>
        <v>100</v>
      </c>
      <c r="P2014" s="59">
        <f t="shared" si="409"/>
        <v>421186.81000000006</v>
      </c>
      <c r="R2014" s="5"/>
    </row>
    <row r="2015" spans="1:18" s="2" customFormat="1" ht="12.75" customHeight="1" x14ac:dyDescent="0.2">
      <c r="A2015" s="117"/>
      <c r="B2015" s="32"/>
      <c r="C2015" s="41" t="s">
        <v>110</v>
      </c>
      <c r="D2015" s="135">
        <f t="shared" si="406"/>
        <v>200000</v>
      </c>
      <c r="E2015" s="135">
        <f>SUM(E2017,E2021,E2022,E2023)</f>
        <v>621186.81000000006</v>
      </c>
      <c r="F2015" s="135">
        <f>SUM(F2017,F2021,F2022,F2023)</f>
        <v>598630.02</v>
      </c>
      <c r="G2015" s="23">
        <f t="shared" si="408"/>
        <v>96.368759021138899</v>
      </c>
      <c r="H2015" s="135">
        <f>SUM(H2017,H2021,H2022,H2023)</f>
        <v>200000</v>
      </c>
      <c r="I2015" s="135">
        <f t="shared" si="410"/>
        <v>90001</v>
      </c>
      <c r="J2015" s="135">
        <f t="shared" si="410"/>
        <v>67444.209999999963</v>
      </c>
      <c r="K2015" s="23">
        <f>J2015/I2015*100</f>
        <v>74.937178475794681</v>
      </c>
      <c r="L2015" s="135"/>
      <c r="M2015" s="135">
        <f>SUM(M2017,M2021,M2022,M2023)</f>
        <v>531185.81000000006</v>
      </c>
      <c r="N2015" s="135">
        <f>SUM(N2017,N2021,N2022,N2023)</f>
        <v>531185.81000000006</v>
      </c>
      <c r="O2015" s="23">
        <f t="shared" si="393"/>
        <v>100</v>
      </c>
      <c r="P2015" s="19">
        <f t="shared" si="409"/>
        <v>421186.81000000006</v>
      </c>
      <c r="R2015" s="5"/>
    </row>
    <row r="2016" spans="1:18" s="2" customFormat="1" ht="12" customHeight="1" x14ac:dyDescent="0.2">
      <c r="A2016" s="117"/>
      <c r="B2016" s="32"/>
      <c r="C2016" s="27" t="s">
        <v>22</v>
      </c>
      <c r="D2016" s="135"/>
      <c r="E2016" s="135"/>
      <c r="F2016" s="135"/>
      <c r="G2016" s="23"/>
      <c r="H2016" s="135"/>
      <c r="I2016" s="135"/>
      <c r="J2016" s="135"/>
      <c r="K2016" s="23"/>
      <c r="L2016" s="135"/>
      <c r="M2016" s="135"/>
      <c r="N2016" s="135"/>
      <c r="O2016" s="23"/>
      <c r="P2016" s="19">
        <f t="shared" si="409"/>
        <v>0</v>
      </c>
      <c r="R2016" s="5"/>
    </row>
    <row r="2017" spans="1:18" s="2" customFormat="1" ht="15" customHeight="1" x14ac:dyDescent="0.2">
      <c r="A2017" s="117"/>
      <c r="B2017" s="32"/>
      <c r="C2017" s="22" t="s">
        <v>14</v>
      </c>
      <c r="D2017" s="135">
        <f t="shared" si="406"/>
        <v>140000</v>
      </c>
      <c r="E2017" s="135">
        <f>SUM(E2019:E2020)</f>
        <v>49851</v>
      </c>
      <c r="F2017" s="135">
        <f>SUM(F2019:F2020)</f>
        <v>27694.21</v>
      </c>
      <c r="G2017" s="23">
        <f t="shared" si="408"/>
        <v>55.553970833082587</v>
      </c>
      <c r="H2017" s="135">
        <f>SUM(H2019:H2020)</f>
        <v>140000</v>
      </c>
      <c r="I2017" s="135">
        <f t="shared" si="410"/>
        <v>48801</v>
      </c>
      <c r="J2017" s="135">
        <f t="shared" si="410"/>
        <v>26644.21</v>
      </c>
      <c r="K2017" s="23">
        <f t="shared" ref="K2017:K2095" si="411">J2017/I2017*100</f>
        <v>54.597672178848789</v>
      </c>
      <c r="L2017" s="135"/>
      <c r="M2017" s="135">
        <f>SUM(M2019:M2020)</f>
        <v>1050</v>
      </c>
      <c r="N2017" s="135">
        <f>SUM(N2019:N2020)</f>
        <v>1050</v>
      </c>
      <c r="O2017" s="23">
        <f t="shared" ref="O2017:O2093" si="412">N2017/M2017*100</f>
        <v>100</v>
      </c>
      <c r="P2017" s="19">
        <f t="shared" si="409"/>
        <v>-90149</v>
      </c>
      <c r="R2017" s="5"/>
    </row>
    <row r="2018" spans="1:18" s="2" customFormat="1" ht="9" customHeight="1" x14ac:dyDescent="0.2">
      <c r="A2018" s="117"/>
      <c r="B2018" s="32"/>
      <c r="C2018" s="27" t="s">
        <v>15</v>
      </c>
      <c r="D2018" s="135"/>
      <c r="E2018" s="135"/>
      <c r="F2018" s="135"/>
      <c r="G2018" s="23"/>
      <c r="H2018" s="135"/>
      <c r="I2018" s="135"/>
      <c r="J2018" s="135"/>
      <c r="K2018" s="23"/>
      <c r="L2018" s="135"/>
      <c r="M2018" s="135"/>
      <c r="N2018" s="135"/>
      <c r="O2018" s="23"/>
      <c r="P2018" s="19">
        <f t="shared" si="409"/>
        <v>0</v>
      </c>
      <c r="R2018" s="5"/>
    </row>
    <row r="2019" spans="1:18" s="2" customFormat="1" ht="17.25" hidden="1" customHeight="1" x14ac:dyDescent="0.2">
      <c r="A2019" s="117"/>
      <c r="B2019" s="32"/>
      <c r="C2019" s="27" t="s">
        <v>19</v>
      </c>
      <c r="D2019" s="135">
        <f t="shared" si="406"/>
        <v>0</v>
      </c>
      <c r="E2019" s="135"/>
      <c r="F2019" s="135"/>
      <c r="G2019" s="23" t="e">
        <f t="shared" si="408"/>
        <v>#DIV/0!</v>
      </c>
      <c r="H2019" s="135"/>
      <c r="I2019" s="135">
        <f t="shared" si="410"/>
        <v>0</v>
      </c>
      <c r="J2019" s="135">
        <f t="shared" si="410"/>
        <v>0</v>
      </c>
      <c r="K2019" s="23"/>
      <c r="L2019" s="135"/>
      <c r="M2019" s="135"/>
      <c r="N2019" s="135"/>
      <c r="O2019" s="23" t="e">
        <f t="shared" si="412"/>
        <v>#DIV/0!</v>
      </c>
      <c r="P2019" s="19">
        <f t="shared" si="409"/>
        <v>0</v>
      </c>
      <c r="R2019" s="5"/>
    </row>
    <row r="2020" spans="1:18" s="2" customFormat="1" ht="13.5" customHeight="1" x14ac:dyDescent="0.2">
      <c r="A2020" s="117"/>
      <c r="B2020" s="32"/>
      <c r="C2020" s="27" t="s">
        <v>18</v>
      </c>
      <c r="D2020" s="135">
        <f t="shared" si="406"/>
        <v>140000</v>
      </c>
      <c r="E2020" s="135">
        <v>49851</v>
      </c>
      <c r="F2020" s="135">
        <v>27694.21</v>
      </c>
      <c r="G2020" s="23">
        <f t="shared" si="408"/>
        <v>55.553970833082587</v>
      </c>
      <c r="H2020" s="135">
        <v>140000</v>
      </c>
      <c r="I2020" s="135">
        <f t="shared" si="410"/>
        <v>48801</v>
      </c>
      <c r="J2020" s="135">
        <f t="shared" si="410"/>
        <v>26644.21</v>
      </c>
      <c r="K2020" s="23">
        <f t="shared" si="411"/>
        <v>54.597672178848789</v>
      </c>
      <c r="L2020" s="135"/>
      <c r="M2020" s="135">
        <v>1050</v>
      </c>
      <c r="N2020" s="135">
        <v>1050</v>
      </c>
      <c r="O2020" s="23">
        <f t="shared" si="412"/>
        <v>100</v>
      </c>
      <c r="P2020" s="19">
        <f t="shared" si="409"/>
        <v>-90149</v>
      </c>
      <c r="R2020" s="5"/>
    </row>
    <row r="2021" spans="1:18" s="2" customFormat="1" ht="17.25" hidden="1" customHeight="1" x14ac:dyDescent="0.2">
      <c r="A2021" s="117"/>
      <c r="B2021" s="32"/>
      <c r="C2021" s="22" t="s">
        <v>16</v>
      </c>
      <c r="D2021" s="135">
        <f t="shared" si="406"/>
        <v>0</v>
      </c>
      <c r="E2021" s="135"/>
      <c r="F2021" s="135"/>
      <c r="G2021" s="23" t="e">
        <f t="shared" si="408"/>
        <v>#DIV/0!</v>
      </c>
      <c r="H2021" s="135"/>
      <c r="I2021" s="135">
        <f t="shared" si="410"/>
        <v>0</v>
      </c>
      <c r="J2021" s="135">
        <f t="shared" si="410"/>
        <v>0</v>
      </c>
      <c r="K2021" s="23" t="e">
        <f t="shared" si="411"/>
        <v>#DIV/0!</v>
      </c>
      <c r="L2021" s="135"/>
      <c r="M2021" s="135"/>
      <c r="N2021" s="135"/>
      <c r="O2021" s="23" t="e">
        <f t="shared" si="412"/>
        <v>#DIV/0!</v>
      </c>
      <c r="P2021" s="19">
        <f t="shared" si="409"/>
        <v>0</v>
      </c>
      <c r="R2021" s="5"/>
    </row>
    <row r="2022" spans="1:18" s="2" customFormat="1" ht="15.75" customHeight="1" x14ac:dyDescent="0.2">
      <c r="A2022" s="117"/>
      <c r="B2022" s="48"/>
      <c r="C2022" s="49" t="s">
        <v>17</v>
      </c>
      <c r="D2022" s="140">
        <f t="shared" si="406"/>
        <v>60000</v>
      </c>
      <c r="E2022" s="140">
        <v>571335.81000000006</v>
      </c>
      <c r="F2022" s="140">
        <v>570935.81000000006</v>
      </c>
      <c r="G2022" s="50">
        <f t="shared" si="408"/>
        <v>99.929988634880075</v>
      </c>
      <c r="H2022" s="140">
        <v>60000</v>
      </c>
      <c r="I2022" s="140">
        <f t="shared" si="410"/>
        <v>41200</v>
      </c>
      <c r="J2022" s="140">
        <f t="shared" si="410"/>
        <v>40800</v>
      </c>
      <c r="K2022" s="50">
        <f t="shared" si="411"/>
        <v>99.029126213592235</v>
      </c>
      <c r="L2022" s="140"/>
      <c r="M2022" s="140">
        <v>530135.81000000006</v>
      </c>
      <c r="N2022" s="140">
        <v>530135.81000000006</v>
      </c>
      <c r="O2022" s="50">
        <f t="shared" si="412"/>
        <v>100</v>
      </c>
      <c r="P2022" s="34">
        <f t="shared" si="409"/>
        <v>511335.81000000006</v>
      </c>
      <c r="R2022" s="5"/>
    </row>
    <row r="2023" spans="1:18" s="2" customFormat="1" ht="39" hidden="1" customHeight="1" x14ac:dyDescent="0.2">
      <c r="A2023" s="117"/>
      <c r="B2023" s="32"/>
      <c r="C2023" s="24" t="s">
        <v>149</v>
      </c>
      <c r="D2023" s="135">
        <f t="shared" si="406"/>
        <v>0</v>
      </c>
      <c r="E2023" s="135"/>
      <c r="F2023" s="135"/>
      <c r="G2023" s="23" t="e">
        <f t="shared" si="408"/>
        <v>#DIV/0!</v>
      </c>
      <c r="H2023" s="135"/>
      <c r="I2023" s="135">
        <f t="shared" si="410"/>
        <v>0</v>
      </c>
      <c r="J2023" s="135">
        <f t="shared" si="410"/>
        <v>0</v>
      </c>
      <c r="K2023" s="23" t="e">
        <f t="shared" si="411"/>
        <v>#DIV/0!</v>
      </c>
      <c r="L2023" s="135"/>
      <c r="M2023" s="135"/>
      <c r="N2023" s="135"/>
      <c r="O2023" s="23" t="e">
        <f t="shared" si="412"/>
        <v>#DIV/0!</v>
      </c>
      <c r="P2023" s="19">
        <f t="shared" si="409"/>
        <v>0</v>
      </c>
      <c r="R2023" s="5"/>
    </row>
    <row r="2024" spans="1:18" s="2" customFormat="1" ht="15" hidden="1" customHeight="1" x14ac:dyDescent="0.2">
      <c r="A2024" s="117"/>
      <c r="B2024" s="32"/>
      <c r="C2024" s="25" t="s">
        <v>111</v>
      </c>
      <c r="D2024" s="135">
        <f t="shared" si="406"/>
        <v>0</v>
      </c>
      <c r="E2024" s="135">
        <f>SUM(E2026)</f>
        <v>0</v>
      </c>
      <c r="F2024" s="135">
        <f>SUM(F2026)</f>
        <v>0</v>
      </c>
      <c r="G2024" s="23" t="e">
        <f t="shared" si="408"/>
        <v>#DIV/0!</v>
      </c>
      <c r="H2024" s="135"/>
      <c r="I2024" s="135">
        <f t="shared" si="410"/>
        <v>0</v>
      </c>
      <c r="J2024" s="135">
        <f t="shared" si="410"/>
        <v>0</v>
      </c>
      <c r="K2024" s="23" t="e">
        <f t="shared" si="411"/>
        <v>#DIV/0!</v>
      </c>
      <c r="L2024" s="135"/>
      <c r="M2024" s="135"/>
      <c r="N2024" s="135"/>
      <c r="O2024" s="23"/>
      <c r="P2024" s="19">
        <f t="shared" si="409"/>
        <v>0</v>
      </c>
      <c r="R2024" s="5"/>
    </row>
    <row r="2025" spans="1:18" s="2" customFormat="1" hidden="1" x14ac:dyDescent="0.2">
      <c r="A2025" s="117"/>
      <c r="B2025" s="32"/>
      <c r="C2025" s="26" t="s">
        <v>22</v>
      </c>
      <c r="D2025" s="135">
        <f t="shared" si="406"/>
        <v>0</v>
      </c>
      <c r="E2025" s="135"/>
      <c r="F2025" s="135"/>
      <c r="G2025" s="23"/>
      <c r="H2025" s="135"/>
      <c r="I2025" s="135">
        <f t="shared" si="410"/>
        <v>0</v>
      </c>
      <c r="J2025" s="135">
        <f t="shared" si="410"/>
        <v>0</v>
      </c>
      <c r="K2025" s="23"/>
      <c r="L2025" s="135"/>
      <c r="M2025" s="135"/>
      <c r="N2025" s="135"/>
      <c r="O2025" s="23"/>
      <c r="P2025" s="19">
        <f t="shared" si="409"/>
        <v>0</v>
      </c>
      <c r="R2025" s="5"/>
    </row>
    <row r="2026" spans="1:18" s="2" customFormat="1" ht="15" hidden="1" customHeight="1" x14ac:dyDescent="0.2">
      <c r="A2026" s="117"/>
      <c r="B2026" s="48"/>
      <c r="C2026" s="49" t="s">
        <v>7</v>
      </c>
      <c r="D2026" s="140">
        <f t="shared" si="406"/>
        <v>0</v>
      </c>
      <c r="E2026" s="140"/>
      <c r="F2026" s="140"/>
      <c r="G2026" s="50" t="e">
        <f t="shared" si="408"/>
        <v>#DIV/0!</v>
      </c>
      <c r="H2026" s="140"/>
      <c r="I2026" s="140">
        <f t="shared" si="410"/>
        <v>0</v>
      </c>
      <c r="J2026" s="140">
        <f t="shared" si="410"/>
        <v>0</v>
      </c>
      <c r="K2026" s="50" t="e">
        <f t="shared" si="411"/>
        <v>#DIV/0!</v>
      </c>
      <c r="L2026" s="140"/>
      <c r="M2026" s="140"/>
      <c r="N2026" s="140"/>
      <c r="O2026" s="50"/>
      <c r="P2026" s="19">
        <f t="shared" si="409"/>
        <v>0</v>
      </c>
      <c r="R2026" s="5"/>
    </row>
    <row r="2027" spans="1:18" s="2" customFormat="1" hidden="1" x14ac:dyDescent="0.2">
      <c r="A2027" s="117"/>
      <c r="B2027" s="32"/>
      <c r="C2027" s="27" t="s">
        <v>15</v>
      </c>
      <c r="D2027" s="135">
        <f t="shared" si="406"/>
        <v>0</v>
      </c>
      <c r="E2027" s="135"/>
      <c r="F2027" s="135"/>
      <c r="G2027" s="23" t="e">
        <f t="shared" si="408"/>
        <v>#DIV/0!</v>
      </c>
      <c r="H2027" s="135"/>
      <c r="I2027" s="135">
        <f t="shared" si="410"/>
        <v>0</v>
      </c>
      <c r="J2027" s="135">
        <f t="shared" si="410"/>
        <v>0</v>
      </c>
      <c r="K2027" s="23" t="e">
        <f t="shared" si="411"/>
        <v>#DIV/0!</v>
      </c>
      <c r="L2027" s="135"/>
      <c r="M2027" s="135"/>
      <c r="N2027" s="135"/>
      <c r="O2027" s="23" t="e">
        <f t="shared" si="412"/>
        <v>#DIV/0!</v>
      </c>
      <c r="P2027" s="19">
        <f t="shared" si="409"/>
        <v>0</v>
      </c>
      <c r="R2027" s="5"/>
    </row>
    <row r="2028" spans="1:18" s="2" customFormat="1" ht="38.25" hidden="1" customHeight="1" x14ac:dyDescent="0.2">
      <c r="A2028" s="117"/>
      <c r="B2028" s="48"/>
      <c r="C2028" s="51" t="s">
        <v>150</v>
      </c>
      <c r="D2028" s="140">
        <f t="shared" si="406"/>
        <v>0</v>
      </c>
      <c r="E2028" s="140"/>
      <c r="F2028" s="140"/>
      <c r="G2028" s="50" t="e">
        <f t="shared" si="408"/>
        <v>#DIV/0!</v>
      </c>
      <c r="H2028" s="140"/>
      <c r="I2028" s="140">
        <f t="shared" si="410"/>
        <v>0</v>
      </c>
      <c r="J2028" s="135">
        <f t="shared" si="410"/>
        <v>0</v>
      </c>
      <c r="K2028" s="23" t="e">
        <f t="shared" si="411"/>
        <v>#DIV/0!</v>
      </c>
      <c r="L2028" s="140"/>
      <c r="M2028" s="140"/>
      <c r="N2028" s="140"/>
      <c r="O2028" s="50" t="e">
        <f t="shared" si="412"/>
        <v>#DIV/0!</v>
      </c>
      <c r="P2028" s="34">
        <f t="shared" si="409"/>
        <v>0</v>
      </c>
      <c r="R2028" s="5"/>
    </row>
    <row r="2029" spans="1:18" s="2" customFormat="1" ht="19.5" hidden="1" customHeight="1" x14ac:dyDescent="0.2">
      <c r="A2029" s="117"/>
      <c r="B2029" s="32">
        <v>85378</v>
      </c>
      <c r="C2029" s="41" t="s">
        <v>143</v>
      </c>
      <c r="D2029" s="135">
        <f t="shared" si="406"/>
        <v>0</v>
      </c>
      <c r="E2029" s="135">
        <f>SUM(E2030,E2039)</f>
        <v>0</v>
      </c>
      <c r="F2029" s="135">
        <f>SUM(F2030,F2039)</f>
        <v>0</v>
      </c>
      <c r="G2029" s="23" t="e">
        <f>F2029/E2029*100</f>
        <v>#DIV/0!</v>
      </c>
      <c r="H2029" s="135">
        <f>SUM(H2030,H2039)</f>
        <v>0</v>
      </c>
      <c r="I2029" s="135">
        <f t="shared" si="410"/>
        <v>0</v>
      </c>
      <c r="J2029" s="135">
        <f t="shared" si="410"/>
        <v>0</v>
      </c>
      <c r="K2029" s="23" t="e">
        <f t="shared" si="411"/>
        <v>#DIV/0!</v>
      </c>
      <c r="L2029" s="135">
        <f>SUM(L2030,L2039)</f>
        <v>0</v>
      </c>
      <c r="M2029" s="135">
        <f>SUM(M2030,M2039)</f>
        <v>0</v>
      </c>
      <c r="N2029" s="135">
        <f>SUM(N2030,N2039)</f>
        <v>0</v>
      </c>
      <c r="O2029" s="23"/>
      <c r="P2029" s="59">
        <f t="shared" ref="P2029:P2043" si="413">E2029-D2029</f>
        <v>0</v>
      </c>
      <c r="R2029" s="5"/>
    </row>
    <row r="2030" spans="1:18" s="2" customFormat="1" ht="15" hidden="1" customHeight="1" x14ac:dyDescent="0.2">
      <c r="A2030" s="117"/>
      <c r="B2030" s="32"/>
      <c r="C2030" s="41" t="s">
        <v>110</v>
      </c>
      <c r="D2030" s="135">
        <f t="shared" si="406"/>
        <v>0</v>
      </c>
      <c r="E2030" s="135">
        <f>SUM(E2032,E2036,E2037,E2038)</f>
        <v>0</v>
      </c>
      <c r="F2030" s="135">
        <f>SUM(F2032,F2036,F2037,F2038)</f>
        <v>0</v>
      </c>
      <c r="G2030" s="23" t="e">
        <f>F2030/E2030*100</f>
        <v>#DIV/0!</v>
      </c>
      <c r="H2030" s="135">
        <f>SUM(H2032,H2036,H2037,H2038)</f>
        <v>0</v>
      </c>
      <c r="I2030" s="135">
        <f t="shared" si="410"/>
        <v>0</v>
      </c>
      <c r="J2030" s="135">
        <f t="shared" si="410"/>
        <v>0</v>
      </c>
      <c r="K2030" s="23" t="e">
        <f t="shared" si="411"/>
        <v>#DIV/0!</v>
      </c>
      <c r="L2030" s="135"/>
      <c r="M2030" s="135">
        <f>SUM(M2032,M2036,M2037,M2038)</f>
        <v>0</v>
      </c>
      <c r="N2030" s="135">
        <f>SUM(N2032,N2036,N2037,N2038)</f>
        <v>0</v>
      </c>
      <c r="O2030" s="23" t="e">
        <f t="shared" si="412"/>
        <v>#DIV/0!</v>
      </c>
      <c r="P2030" s="19">
        <f t="shared" si="413"/>
        <v>0</v>
      </c>
      <c r="R2030" s="5"/>
    </row>
    <row r="2031" spans="1:18" s="2" customFormat="1" hidden="1" x14ac:dyDescent="0.2">
      <c r="A2031" s="117"/>
      <c r="B2031" s="32"/>
      <c r="C2031" s="27" t="s">
        <v>22</v>
      </c>
      <c r="D2031" s="135">
        <f t="shared" si="406"/>
        <v>0</v>
      </c>
      <c r="E2031" s="135"/>
      <c r="F2031" s="135"/>
      <c r="G2031" s="23"/>
      <c r="H2031" s="135"/>
      <c r="I2031" s="135">
        <f t="shared" si="410"/>
        <v>0</v>
      </c>
      <c r="J2031" s="135">
        <f t="shared" si="410"/>
        <v>0</v>
      </c>
      <c r="K2031" s="23" t="e">
        <f t="shared" si="411"/>
        <v>#DIV/0!</v>
      </c>
      <c r="L2031" s="135"/>
      <c r="M2031" s="135"/>
      <c r="N2031" s="135"/>
      <c r="O2031" s="23"/>
      <c r="P2031" s="19">
        <f t="shared" si="413"/>
        <v>0</v>
      </c>
      <c r="R2031" s="5"/>
    </row>
    <row r="2032" spans="1:18" s="2" customFormat="1" ht="18" hidden="1" customHeight="1" x14ac:dyDescent="0.2">
      <c r="A2032" s="117"/>
      <c r="B2032" s="32"/>
      <c r="C2032" s="22" t="s">
        <v>14</v>
      </c>
      <c r="D2032" s="135">
        <f t="shared" si="406"/>
        <v>0</v>
      </c>
      <c r="E2032" s="135">
        <f>SUM(E2034:E2035)</f>
        <v>0</v>
      </c>
      <c r="F2032" s="135">
        <f>SUM(F2034:F2035)</f>
        <v>0</v>
      </c>
      <c r="G2032" s="23" t="e">
        <f>F2032/E2032*100</f>
        <v>#DIV/0!</v>
      </c>
      <c r="H2032" s="135">
        <f>SUM(H2034:H2035)</f>
        <v>0</v>
      </c>
      <c r="I2032" s="135">
        <f t="shared" si="410"/>
        <v>0</v>
      </c>
      <c r="J2032" s="135">
        <f t="shared" si="410"/>
        <v>0</v>
      </c>
      <c r="K2032" s="23" t="e">
        <f t="shared" si="411"/>
        <v>#DIV/0!</v>
      </c>
      <c r="L2032" s="135"/>
      <c r="M2032" s="135">
        <f>SUM(M2034:M2035)</f>
        <v>0</v>
      </c>
      <c r="N2032" s="135">
        <f>SUM(N2034:N2035)</f>
        <v>0</v>
      </c>
      <c r="O2032" s="23" t="e">
        <f>N2032/M2032*100</f>
        <v>#DIV/0!</v>
      </c>
      <c r="P2032" s="19">
        <f t="shared" si="413"/>
        <v>0</v>
      </c>
      <c r="R2032" s="5"/>
    </row>
    <row r="2033" spans="1:18" s="2" customFormat="1" hidden="1" x14ac:dyDescent="0.2">
      <c r="A2033" s="117"/>
      <c r="B2033" s="32"/>
      <c r="C2033" s="27" t="s">
        <v>15</v>
      </c>
      <c r="D2033" s="135">
        <f t="shared" si="406"/>
        <v>0</v>
      </c>
      <c r="E2033" s="135"/>
      <c r="F2033" s="135"/>
      <c r="G2033" s="23"/>
      <c r="H2033" s="135"/>
      <c r="I2033" s="135">
        <f t="shared" si="410"/>
        <v>0</v>
      </c>
      <c r="J2033" s="135">
        <f t="shared" si="410"/>
        <v>0</v>
      </c>
      <c r="K2033" s="23" t="e">
        <f t="shared" si="411"/>
        <v>#DIV/0!</v>
      </c>
      <c r="L2033" s="135"/>
      <c r="M2033" s="135"/>
      <c r="N2033" s="135"/>
      <c r="O2033" s="23"/>
      <c r="P2033" s="19">
        <f t="shared" si="413"/>
        <v>0</v>
      </c>
      <c r="R2033" s="5"/>
    </row>
    <row r="2034" spans="1:18" s="2" customFormat="1" ht="14.25" hidden="1" customHeight="1" x14ac:dyDescent="0.2">
      <c r="A2034" s="117"/>
      <c r="B2034" s="32"/>
      <c r="C2034" s="27" t="s">
        <v>19</v>
      </c>
      <c r="D2034" s="135">
        <f t="shared" si="406"/>
        <v>0</v>
      </c>
      <c r="E2034" s="135"/>
      <c r="F2034" s="135"/>
      <c r="G2034" s="23" t="e">
        <f t="shared" ref="G2034:G2043" si="414">F2034/E2034*100</f>
        <v>#DIV/0!</v>
      </c>
      <c r="H2034" s="135"/>
      <c r="I2034" s="135">
        <f t="shared" si="410"/>
        <v>0</v>
      </c>
      <c r="J2034" s="135">
        <f t="shared" si="410"/>
        <v>0</v>
      </c>
      <c r="K2034" s="23" t="e">
        <f t="shared" si="411"/>
        <v>#DIV/0!</v>
      </c>
      <c r="L2034" s="135"/>
      <c r="M2034" s="135"/>
      <c r="N2034" s="135"/>
      <c r="O2034" s="23" t="e">
        <f t="shared" ref="O2034:O2043" si="415">N2034/M2034*100</f>
        <v>#DIV/0!</v>
      </c>
      <c r="P2034" s="19">
        <f t="shared" si="413"/>
        <v>0</v>
      </c>
      <c r="R2034" s="5"/>
    </row>
    <row r="2035" spans="1:18" s="2" customFormat="1" ht="18" hidden="1" customHeight="1" x14ac:dyDescent="0.2">
      <c r="A2035" s="117"/>
      <c r="B2035" s="32"/>
      <c r="C2035" s="27" t="s">
        <v>18</v>
      </c>
      <c r="D2035" s="135">
        <f t="shared" si="406"/>
        <v>0</v>
      </c>
      <c r="E2035" s="135"/>
      <c r="F2035" s="135"/>
      <c r="G2035" s="23" t="e">
        <f t="shared" si="414"/>
        <v>#DIV/0!</v>
      </c>
      <c r="H2035" s="135"/>
      <c r="I2035" s="135">
        <f t="shared" si="410"/>
        <v>0</v>
      </c>
      <c r="J2035" s="135">
        <f t="shared" si="410"/>
        <v>0</v>
      </c>
      <c r="K2035" s="23" t="e">
        <f t="shared" si="411"/>
        <v>#DIV/0!</v>
      </c>
      <c r="L2035" s="135"/>
      <c r="M2035" s="135"/>
      <c r="N2035" s="135"/>
      <c r="O2035" s="23" t="e">
        <f t="shared" si="415"/>
        <v>#DIV/0!</v>
      </c>
      <c r="P2035" s="19">
        <f t="shared" si="413"/>
        <v>0</v>
      </c>
      <c r="R2035" s="5"/>
    </row>
    <row r="2036" spans="1:18" s="2" customFormat="1" ht="14.25" hidden="1" customHeight="1" x14ac:dyDescent="0.2">
      <c r="A2036" s="117"/>
      <c r="B2036" s="32"/>
      <c r="C2036" s="22" t="s">
        <v>16</v>
      </c>
      <c r="D2036" s="135">
        <f t="shared" si="406"/>
        <v>0</v>
      </c>
      <c r="E2036" s="135"/>
      <c r="F2036" s="135"/>
      <c r="G2036" s="23" t="e">
        <f t="shared" si="414"/>
        <v>#DIV/0!</v>
      </c>
      <c r="H2036" s="135"/>
      <c r="I2036" s="135">
        <f t="shared" si="410"/>
        <v>0</v>
      </c>
      <c r="J2036" s="135">
        <f t="shared" si="410"/>
        <v>0</v>
      </c>
      <c r="K2036" s="23" t="e">
        <f t="shared" si="411"/>
        <v>#DIV/0!</v>
      </c>
      <c r="L2036" s="135"/>
      <c r="M2036" s="135"/>
      <c r="N2036" s="135"/>
      <c r="O2036" s="23" t="e">
        <f t="shared" si="415"/>
        <v>#DIV/0!</v>
      </c>
      <c r="P2036" s="19">
        <f t="shared" si="413"/>
        <v>0</v>
      </c>
      <c r="R2036" s="5"/>
    </row>
    <row r="2037" spans="1:18" s="2" customFormat="1" ht="17.25" hidden="1" customHeight="1" x14ac:dyDescent="0.2">
      <c r="A2037" s="117"/>
      <c r="B2037" s="48"/>
      <c r="C2037" s="49" t="s">
        <v>17</v>
      </c>
      <c r="D2037" s="140">
        <f t="shared" si="406"/>
        <v>0</v>
      </c>
      <c r="E2037" s="140"/>
      <c r="F2037" s="140"/>
      <c r="G2037" s="50" t="e">
        <f t="shared" si="414"/>
        <v>#DIV/0!</v>
      </c>
      <c r="H2037" s="140"/>
      <c r="I2037" s="140">
        <f t="shared" si="410"/>
        <v>0</v>
      </c>
      <c r="J2037" s="135">
        <f t="shared" si="410"/>
        <v>0</v>
      </c>
      <c r="K2037" s="23" t="e">
        <f t="shared" si="411"/>
        <v>#DIV/0!</v>
      </c>
      <c r="L2037" s="140"/>
      <c r="M2037" s="140"/>
      <c r="N2037" s="140"/>
      <c r="O2037" s="50" t="e">
        <f t="shared" si="415"/>
        <v>#DIV/0!</v>
      </c>
      <c r="P2037" s="34">
        <f t="shared" si="413"/>
        <v>0</v>
      </c>
      <c r="R2037" s="5"/>
    </row>
    <row r="2038" spans="1:18" s="2" customFormat="1" ht="39" hidden="1" customHeight="1" x14ac:dyDescent="0.2">
      <c r="A2038" s="117"/>
      <c r="B2038" s="32"/>
      <c r="C2038" s="24" t="s">
        <v>149</v>
      </c>
      <c r="D2038" s="135">
        <f t="shared" si="406"/>
        <v>0</v>
      </c>
      <c r="E2038" s="135"/>
      <c r="F2038" s="135"/>
      <c r="G2038" s="23" t="e">
        <f t="shared" si="414"/>
        <v>#DIV/0!</v>
      </c>
      <c r="H2038" s="135"/>
      <c r="I2038" s="135">
        <f t="shared" si="410"/>
        <v>0</v>
      </c>
      <c r="J2038" s="135">
        <f t="shared" si="410"/>
        <v>0</v>
      </c>
      <c r="K2038" s="23" t="e">
        <f t="shared" si="411"/>
        <v>#DIV/0!</v>
      </c>
      <c r="L2038" s="135"/>
      <c r="M2038" s="135"/>
      <c r="N2038" s="135"/>
      <c r="O2038" s="23" t="e">
        <f t="shared" si="415"/>
        <v>#DIV/0!</v>
      </c>
      <c r="P2038" s="19">
        <f t="shared" si="413"/>
        <v>0</v>
      </c>
      <c r="R2038" s="5"/>
    </row>
    <row r="2039" spans="1:18" s="2" customFormat="1" ht="15" hidden="1" customHeight="1" x14ac:dyDescent="0.2">
      <c r="A2039" s="117"/>
      <c r="B2039" s="32"/>
      <c r="C2039" s="25" t="s">
        <v>111</v>
      </c>
      <c r="D2039" s="135">
        <f t="shared" si="406"/>
        <v>0</v>
      </c>
      <c r="E2039" s="135">
        <f>SUM(E2041)</f>
        <v>0</v>
      </c>
      <c r="F2039" s="135">
        <f>SUM(F2041)</f>
        <v>0</v>
      </c>
      <c r="G2039" s="23" t="e">
        <f t="shared" si="414"/>
        <v>#DIV/0!</v>
      </c>
      <c r="H2039" s="135"/>
      <c r="I2039" s="135">
        <f t="shared" si="410"/>
        <v>0</v>
      </c>
      <c r="J2039" s="135">
        <f t="shared" si="410"/>
        <v>0</v>
      </c>
      <c r="K2039" s="23" t="e">
        <f t="shared" si="411"/>
        <v>#DIV/0!</v>
      </c>
      <c r="L2039" s="135"/>
      <c r="M2039" s="135"/>
      <c r="N2039" s="135"/>
      <c r="O2039" s="23"/>
      <c r="P2039" s="19">
        <f t="shared" si="413"/>
        <v>0</v>
      </c>
      <c r="R2039" s="5"/>
    </row>
    <row r="2040" spans="1:18" s="2" customFormat="1" hidden="1" x14ac:dyDescent="0.2">
      <c r="A2040" s="117"/>
      <c r="B2040" s="32"/>
      <c r="C2040" s="26" t="s">
        <v>22</v>
      </c>
      <c r="D2040" s="135">
        <f t="shared" si="406"/>
        <v>0</v>
      </c>
      <c r="E2040" s="135"/>
      <c r="F2040" s="135"/>
      <c r="G2040" s="23"/>
      <c r="H2040" s="135"/>
      <c r="I2040" s="135">
        <f t="shared" si="410"/>
        <v>0</v>
      </c>
      <c r="J2040" s="135">
        <f t="shared" si="410"/>
        <v>0</v>
      </c>
      <c r="K2040" s="23" t="e">
        <f t="shared" si="411"/>
        <v>#DIV/0!</v>
      </c>
      <c r="L2040" s="135"/>
      <c r="M2040" s="135"/>
      <c r="N2040" s="135"/>
      <c r="O2040" s="23"/>
      <c r="P2040" s="19">
        <f t="shared" si="413"/>
        <v>0</v>
      </c>
      <c r="R2040" s="5"/>
    </row>
    <row r="2041" spans="1:18" s="2" customFormat="1" ht="15" hidden="1" customHeight="1" x14ac:dyDescent="0.2">
      <c r="A2041" s="117"/>
      <c r="B2041" s="48"/>
      <c r="C2041" s="49" t="s">
        <v>7</v>
      </c>
      <c r="D2041" s="140">
        <f t="shared" si="406"/>
        <v>0</v>
      </c>
      <c r="E2041" s="140"/>
      <c r="F2041" s="140"/>
      <c r="G2041" s="50" t="e">
        <f t="shared" si="414"/>
        <v>#DIV/0!</v>
      </c>
      <c r="H2041" s="140"/>
      <c r="I2041" s="140">
        <f t="shared" si="410"/>
        <v>0</v>
      </c>
      <c r="J2041" s="140">
        <f t="shared" si="410"/>
        <v>0</v>
      </c>
      <c r="K2041" s="23" t="e">
        <f t="shared" si="411"/>
        <v>#DIV/0!</v>
      </c>
      <c r="L2041" s="140"/>
      <c r="M2041" s="140"/>
      <c r="N2041" s="140"/>
      <c r="O2041" s="50"/>
      <c r="P2041" s="19">
        <f t="shared" si="413"/>
        <v>0</v>
      </c>
      <c r="R2041" s="5"/>
    </row>
    <row r="2042" spans="1:18" s="2" customFormat="1" hidden="1" x14ac:dyDescent="0.2">
      <c r="A2042" s="117"/>
      <c r="B2042" s="32"/>
      <c r="C2042" s="27" t="s">
        <v>15</v>
      </c>
      <c r="D2042" s="135">
        <f t="shared" si="406"/>
        <v>0</v>
      </c>
      <c r="E2042" s="135"/>
      <c r="F2042" s="135"/>
      <c r="G2042" s="23" t="e">
        <f t="shared" si="414"/>
        <v>#DIV/0!</v>
      </c>
      <c r="H2042" s="135"/>
      <c r="I2042" s="135">
        <f t="shared" si="410"/>
        <v>0</v>
      </c>
      <c r="J2042" s="135">
        <f t="shared" si="410"/>
        <v>0</v>
      </c>
      <c r="K2042" s="23" t="e">
        <f t="shared" si="411"/>
        <v>#DIV/0!</v>
      </c>
      <c r="L2042" s="135"/>
      <c r="M2042" s="135"/>
      <c r="N2042" s="135"/>
      <c r="O2042" s="23" t="e">
        <f t="shared" si="415"/>
        <v>#DIV/0!</v>
      </c>
      <c r="P2042" s="19">
        <f t="shared" si="413"/>
        <v>0</v>
      </c>
      <c r="R2042" s="5"/>
    </row>
    <row r="2043" spans="1:18" s="2" customFormat="1" ht="38.25" hidden="1" customHeight="1" x14ac:dyDescent="0.2">
      <c r="A2043" s="117"/>
      <c r="B2043" s="48"/>
      <c r="C2043" s="51" t="s">
        <v>150</v>
      </c>
      <c r="D2043" s="140">
        <f t="shared" si="406"/>
        <v>0</v>
      </c>
      <c r="E2043" s="140"/>
      <c r="F2043" s="140"/>
      <c r="G2043" s="50" t="e">
        <f t="shared" si="414"/>
        <v>#DIV/0!</v>
      </c>
      <c r="H2043" s="140"/>
      <c r="I2043" s="140">
        <f t="shared" si="410"/>
        <v>0</v>
      </c>
      <c r="J2043" s="135">
        <f t="shared" si="410"/>
        <v>0</v>
      </c>
      <c r="K2043" s="23" t="e">
        <f t="shared" si="411"/>
        <v>#DIV/0!</v>
      </c>
      <c r="L2043" s="140"/>
      <c r="M2043" s="140"/>
      <c r="N2043" s="140"/>
      <c r="O2043" s="50" t="e">
        <f t="shared" si="415"/>
        <v>#DIV/0!</v>
      </c>
      <c r="P2043" s="34">
        <f t="shared" si="413"/>
        <v>0</v>
      </c>
      <c r="R2043" s="5"/>
    </row>
    <row r="2044" spans="1:18" s="2" customFormat="1" ht="15.75" customHeight="1" x14ac:dyDescent="0.2">
      <c r="A2044" s="117"/>
      <c r="B2044" s="32">
        <v>85395</v>
      </c>
      <c r="C2044" s="25" t="s">
        <v>28</v>
      </c>
      <c r="D2044" s="135">
        <f t="shared" si="406"/>
        <v>26636751</v>
      </c>
      <c r="E2044" s="135">
        <f>SUM(E2045,E2054)</f>
        <v>47759847.819999993</v>
      </c>
      <c r="F2044" s="135">
        <f>SUM(F2045,F2054)</f>
        <v>44068080.789999999</v>
      </c>
      <c r="G2044" s="23">
        <f t="shared" si="408"/>
        <v>92.270144905164415</v>
      </c>
      <c r="H2044" s="135">
        <f>SUM(H2045,H2054)</f>
        <v>17644448</v>
      </c>
      <c r="I2044" s="135">
        <f t="shared" si="410"/>
        <v>33554848.319999993</v>
      </c>
      <c r="J2044" s="135">
        <f t="shared" si="410"/>
        <v>30146522.77</v>
      </c>
      <c r="K2044" s="23">
        <f t="shared" si="411"/>
        <v>89.842524342544863</v>
      </c>
      <c r="L2044" s="135">
        <f>SUM(L2045,L2054)</f>
        <v>8992303</v>
      </c>
      <c r="M2044" s="135">
        <f>SUM(M2045,M2054)</f>
        <v>14204999.5</v>
      </c>
      <c r="N2044" s="135">
        <f>SUM(N2045,N2054)</f>
        <v>13921558.02</v>
      </c>
      <c r="O2044" s="23">
        <f t="shared" si="412"/>
        <v>98.004635762218783</v>
      </c>
      <c r="P2044" s="59">
        <f t="shared" si="409"/>
        <v>21123096.819999993</v>
      </c>
      <c r="R2044" s="5"/>
    </row>
    <row r="2045" spans="1:18" s="2" customFormat="1" ht="15" customHeight="1" x14ac:dyDescent="0.2">
      <c r="A2045" s="117"/>
      <c r="B2045" s="45"/>
      <c r="C2045" s="41" t="s">
        <v>110</v>
      </c>
      <c r="D2045" s="135">
        <f t="shared" si="406"/>
        <v>22062780</v>
      </c>
      <c r="E2045" s="135">
        <f>SUM(E2047,E2051,E2052,E2053)</f>
        <v>42824136.819999993</v>
      </c>
      <c r="F2045" s="135">
        <f>SUM(F2047,F2051,F2052,F2053)</f>
        <v>39375070.619999997</v>
      </c>
      <c r="G2045" s="23">
        <f t="shared" si="408"/>
        <v>91.945976133746171</v>
      </c>
      <c r="H2045" s="135">
        <f>SUM(H2047,H2051,H2052,H2053)</f>
        <v>17644448</v>
      </c>
      <c r="I2045" s="135">
        <f t="shared" si="410"/>
        <v>33554848.319999993</v>
      </c>
      <c r="J2045" s="135">
        <f t="shared" si="410"/>
        <v>30146522.769999996</v>
      </c>
      <c r="K2045" s="23">
        <f t="shared" si="411"/>
        <v>89.842524342544849</v>
      </c>
      <c r="L2045" s="135">
        <f>SUM(L2047,L2051,L2052,L2053)</f>
        <v>4418332</v>
      </c>
      <c r="M2045" s="135">
        <f>SUM(M2047,M2051,M2052,M2053)</f>
        <v>9269288.5</v>
      </c>
      <c r="N2045" s="135">
        <f>SUM(N2047,N2051,N2052,N2053)</f>
        <v>9228547.8499999996</v>
      </c>
      <c r="O2045" s="23">
        <f t="shared" si="412"/>
        <v>99.560477052796443</v>
      </c>
      <c r="P2045" s="19">
        <f t="shared" si="409"/>
        <v>20761356.819999993</v>
      </c>
      <c r="R2045" s="5"/>
    </row>
    <row r="2046" spans="1:18" s="2" customFormat="1" ht="12" customHeight="1" x14ac:dyDescent="0.2">
      <c r="A2046" s="117"/>
      <c r="B2046" s="45"/>
      <c r="C2046" s="27" t="s">
        <v>22</v>
      </c>
      <c r="D2046" s="135"/>
      <c r="E2046" s="135"/>
      <c r="F2046" s="135"/>
      <c r="G2046" s="23"/>
      <c r="H2046" s="135"/>
      <c r="I2046" s="135"/>
      <c r="J2046" s="135"/>
      <c r="K2046" s="23"/>
      <c r="L2046" s="135"/>
      <c r="M2046" s="135"/>
      <c r="N2046" s="135"/>
      <c r="O2046" s="23"/>
      <c r="P2046" s="19">
        <f t="shared" si="409"/>
        <v>0</v>
      </c>
      <c r="R2046" s="5"/>
    </row>
    <row r="2047" spans="1:18" s="2" customFormat="1" ht="15" customHeight="1" x14ac:dyDescent="0.2">
      <c r="A2047" s="117"/>
      <c r="B2047" s="45"/>
      <c r="C2047" s="22" t="s">
        <v>14</v>
      </c>
      <c r="D2047" s="135">
        <f t="shared" si="406"/>
        <v>8873132</v>
      </c>
      <c r="E2047" s="135">
        <f>SUM(E2049:E2050)</f>
        <v>9814421.6999999993</v>
      </c>
      <c r="F2047" s="135">
        <f>SUM(F2049:F2050)</f>
        <v>8251554.7100000009</v>
      </c>
      <c r="G2047" s="23">
        <f t="shared" si="408"/>
        <v>84.075811721030917</v>
      </c>
      <c r="H2047" s="135">
        <f>SUM(H2049:H2050)</f>
        <v>4520800</v>
      </c>
      <c r="I2047" s="135">
        <f t="shared" si="410"/>
        <v>5179285.26</v>
      </c>
      <c r="J2047" s="135">
        <f t="shared" si="410"/>
        <v>3650057.6500000013</v>
      </c>
      <c r="K2047" s="23">
        <f t="shared" si="411"/>
        <v>70.474157470909432</v>
      </c>
      <c r="L2047" s="135">
        <f>SUM(L2049:L2050)</f>
        <v>4352332</v>
      </c>
      <c r="M2047" s="135">
        <f>SUM(M2049:M2050)</f>
        <v>4635136.4399999995</v>
      </c>
      <c r="N2047" s="135">
        <f>SUM(N2049:N2050)</f>
        <v>4601497.0599999996</v>
      </c>
      <c r="O2047" s="23">
        <f t="shared" si="412"/>
        <v>99.274252647458212</v>
      </c>
      <c r="P2047" s="19">
        <f t="shared" si="409"/>
        <v>941289.69999999925</v>
      </c>
      <c r="R2047" s="5"/>
    </row>
    <row r="2048" spans="1:18" s="2" customFormat="1" ht="15" customHeight="1" x14ac:dyDescent="0.2">
      <c r="A2048" s="42"/>
      <c r="B2048" s="45"/>
      <c r="C2048" s="27" t="s">
        <v>15</v>
      </c>
      <c r="D2048" s="135"/>
      <c r="E2048" s="135"/>
      <c r="F2048" s="135"/>
      <c r="G2048" s="23"/>
      <c r="H2048" s="135"/>
      <c r="I2048" s="135"/>
      <c r="J2048" s="135"/>
      <c r="K2048" s="23"/>
      <c r="L2048" s="135"/>
      <c r="M2048" s="135"/>
      <c r="N2048" s="135"/>
      <c r="O2048" s="23"/>
      <c r="P2048" s="19">
        <f t="shared" si="409"/>
        <v>0</v>
      </c>
      <c r="R2048" s="5"/>
    </row>
    <row r="2049" spans="1:19" s="2" customFormat="1" ht="15" customHeight="1" x14ac:dyDescent="0.2">
      <c r="A2049" s="42"/>
      <c r="B2049" s="45"/>
      <c r="C2049" s="27" t="s">
        <v>19</v>
      </c>
      <c r="D2049" s="135">
        <f t="shared" si="406"/>
        <v>870550</v>
      </c>
      <c r="E2049" s="135">
        <v>1381693.26</v>
      </c>
      <c r="F2049" s="135">
        <v>1118911.48</v>
      </c>
      <c r="G2049" s="23">
        <f t="shared" si="408"/>
        <v>80.981178123428052</v>
      </c>
      <c r="H2049" s="135">
        <v>633550</v>
      </c>
      <c r="I2049" s="135">
        <f t="shared" si="410"/>
        <v>826393.26</v>
      </c>
      <c r="J2049" s="135">
        <f t="shared" si="410"/>
        <v>563849.47</v>
      </c>
      <c r="K2049" s="23">
        <f t="shared" si="411"/>
        <v>68.230163203412374</v>
      </c>
      <c r="L2049" s="135">
        <v>237000</v>
      </c>
      <c r="M2049" s="135">
        <v>555300</v>
      </c>
      <c r="N2049" s="135">
        <v>555062.01</v>
      </c>
      <c r="O2049" s="23">
        <f t="shared" si="412"/>
        <v>99.957142085359266</v>
      </c>
      <c r="P2049" s="19">
        <f t="shared" si="409"/>
        <v>511143.26</v>
      </c>
      <c r="R2049" s="5"/>
    </row>
    <row r="2050" spans="1:19" s="2" customFormat="1" ht="15" customHeight="1" x14ac:dyDescent="0.2">
      <c r="A2050" s="42"/>
      <c r="B2050" s="45"/>
      <c r="C2050" s="27" t="s">
        <v>18</v>
      </c>
      <c r="D2050" s="135">
        <f t="shared" si="406"/>
        <v>8002582</v>
      </c>
      <c r="E2050" s="135">
        <v>8432728.4399999995</v>
      </c>
      <c r="F2050" s="135">
        <v>7132643.2300000004</v>
      </c>
      <c r="G2050" s="23">
        <f t="shared" si="408"/>
        <v>84.582864024967947</v>
      </c>
      <c r="H2050" s="135">
        <v>3887250</v>
      </c>
      <c r="I2050" s="135">
        <f t="shared" si="410"/>
        <v>4352892</v>
      </c>
      <c r="J2050" s="135">
        <f t="shared" si="410"/>
        <v>3086208.1800000006</v>
      </c>
      <c r="K2050" s="23">
        <f t="shared" si="411"/>
        <v>70.900178088498421</v>
      </c>
      <c r="L2050" s="135">
        <v>4115332</v>
      </c>
      <c r="M2050" s="135">
        <v>4079836.44</v>
      </c>
      <c r="N2050" s="135">
        <v>4046435.05</v>
      </c>
      <c r="O2050" s="23">
        <f t="shared" si="412"/>
        <v>99.181305660380843</v>
      </c>
      <c r="P2050" s="19">
        <f t="shared" si="409"/>
        <v>430146.43999999948</v>
      </c>
      <c r="R2050" s="5"/>
    </row>
    <row r="2051" spans="1:19" s="2" customFormat="1" ht="15" customHeight="1" x14ac:dyDescent="0.2">
      <c r="A2051" s="42"/>
      <c r="B2051" s="45"/>
      <c r="C2051" s="22" t="s">
        <v>16</v>
      </c>
      <c r="D2051" s="135">
        <f t="shared" si="406"/>
        <v>11474350</v>
      </c>
      <c r="E2051" s="135">
        <v>11455520</v>
      </c>
      <c r="F2051" s="135">
        <v>11326832.52</v>
      </c>
      <c r="G2051" s="23">
        <f t="shared" si="408"/>
        <v>98.876633448328832</v>
      </c>
      <c r="H2051" s="135">
        <v>11474350</v>
      </c>
      <c r="I2051" s="135">
        <f t="shared" si="410"/>
        <v>11455520</v>
      </c>
      <c r="J2051" s="135">
        <f t="shared" si="410"/>
        <v>11326832.52</v>
      </c>
      <c r="K2051" s="23">
        <f t="shared" si="411"/>
        <v>98.876633448328832</v>
      </c>
      <c r="L2051" s="135"/>
      <c r="M2051" s="135"/>
      <c r="N2051" s="135"/>
      <c r="O2051" s="23"/>
      <c r="P2051" s="19">
        <f t="shared" si="409"/>
        <v>-18830</v>
      </c>
      <c r="R2051" s="5"/>
    </row>
    <row r="2052" spans="1:19" s="2" customFormat="1" ht="15" customHeight="1" x14ac:dyDescent="0.2">
      <c r="A2052" s="42"/>
      <c r="B2052" s="45"/>
      <c r="C2052" s="22" t="s">
        <v>17</v>
      </c>
      <c r="D2052" s="135"/>
      <c r="E2052" s="135">
        <v>16732391.1</v>
      </c>
      <c r="F2052" s="135">
        <v>15128431.85</v>
      </c>
      <c r="G2052" s="23">
        <f t="shared" si="408"/>
        <v>90.414046382169488</v>
      </c>
      <c r="H2052" s="135"/>
      <c r="I2052" s="135">
        <f t="shared" si="410"/>
        <v>12900619.039999999</v>
      </c>
      <c r="J2052" s="135">
        <f t="shared" si="410"/>
        <v>11296659.789999999</v>
      </c>
      <c r="K2052" s="23">
        <f t="shared" si="411"/>
        <v>87.566804003538735</v>
      </c>
      <c r="L2052" s="135"/>
      <c r="M2052" s="135">
        <v>3831772.06</v>
      </c>
      <c r="N2052" s="135">
        <v>3831772.06</v>
      </c>
      <c r="O2052" s="23">
        <f t="shared" si="412"/>
        <v>100</v>
      </c>
      <c r="P2052" s="19">
        <f t="shared" si="409"/>
        <v>16732391.1</v>
      </c>
      <c r="R2052" s="5"/>
    </row>
    <row r="2053" spans="1:19" s="2" customFormat="1" ht="40.5" customHeight="1" x14ac:dyDescent="0.2">
      <c r="A2053" s="42"/>
      <c r="B2053" s="45"/>
      <c r="C2053" s="24" t="s">
        <v>149</v>
      </c>
      <c r="D2053" s="135">
        <f t="shared" ref="D2053:D2058" si="416">H2053+L2053</f>
        <v>1715298</v>
      </c>
      <c r="E2053" s="135">
        <v>4821804.0199999996</v>
      </c>
      <c r="F2053" s="135">
        <v>4668251.54</v>
      </c>
      <c r="G2053" s="23">
        <f t="shared" si="408"/>
        <v>96.815455805273487</v>
      </c>
      <c r="H2053" s="135">
        <v>1649298</v>
      </c>
      <c r="I2053" s="135">
        <f t="shared" si="410"/>
        <v>4019424.0199999996</v>
      </c>
      <c r="J2053" s="135">
        <f t="shared" si="410"/>
        <v>3872972.81</v>
      </c>
      <c r="K2053" s="23">
        <f t="shared" si="411"/>
        <v>96.356413026560972</v>
      </c>
      <c r="L2053" s="135">
        <v>66000</v>
      </c>
      <c r="M2053" s="135">
        <v>802380</v>
      </c>
      <c r="N2053" s="135">
        <v>795278.73</v>
      </c>
      <c r="O2053" s="23">
        <f t="shared" si="412"/>
        <v>99.114974201749789</v>
      </c>
      <c r="P2053" s="19">
        <f t="shared" si="409"/>
        <v>3106506.0199999996</v>
      </c>
      <c r="R2053" s="5"/>
    </row>
    <row r="2054" spans="1:19" s="2" customFormat="1" ht="12.75" customHeight="1" x14ac:dyDescent="0.2">
      <c r="A2054" s="42"/>
      <c r="B2054" s="45"/>
      <c r="C2054" s="25" t="s">
        <v>111</v>
      </c>
      <c r="D2054" s="135">
        <f t="shared" si="416"/>
        <v>4573971</v>
      </c>
      <c r="E2054" s="135">
        <f>SUM(E2056)</f>
        <v>4935711</v>
      </c>
      <c r="F2054" s="135">
        <f>SUM(F2056)</f>
        <v>4693010.17</v>
      </c>
      <c r="G2054" s="23">
        <f t="shared" si="408"/>
        <v>95.082758492140243</v>
      </c>
      <c r="H2054" s="135"/>
      <c r="I2054" s="135"/>
      <c r="J2054" s="135"/>
      <c r="K2054" s="23"/>
      <c r="L2054" s="135">
        <f>SUM(L2056)</f>
        <v>4573971</v>
      </c>
      <c r="M2054" s="135">
        <f>SUM(M2056)</f>
        <v>4935711</v>
      </c>
      <c r="N2054" s="135">
        <f>SUM(N2056)</f>
        <v>4693010.17</v>
      </c>
      <c r="O2054" s="23">
        <f t="shared" si="412"/>
        <v>95.082758492140243</v>
      </c>
      <c r="P2054" s="19">
        <f t="shared" si="409"/>
        <v>361740</v>
      </c>
      <c r="R2054" s="5"/>
    </row>
    <row r="2055" spans="1:19" s="2" customFormat="1" ht="13.5" customHeight="1" x14ac:dyDescent="0.2">
      <c r="A2055" s="42"/>
      <c r="B2055" s="45"/>
      <c r="C2055" s="26" t="s">
        <v>22</v>
      </c>
      <c r="D2055" s="135"/>
      <c r="E2055" s="135"/>
      <c r="F2055" s="135"/>
      <c r="G2055" s="23"/>
      <c r="H2055" s="135"/>
      <c r="I2055" s="135"/>
      <c r="J2055" s="135"/>
      <c r="K2055" s="23"/>
      <c r="L2055" s="135"/>
      <c r="M2055" s="135"/>
      <c r="N2055" s="135"/>
      <c r="O2055" s="23"/>
      <c r="P2055" s="19">
        <f t="shared" si="409"/>
        <v>0</v>
      </c>
      <c r="R2055" s="5"/>
    </row>
    <row r="2056" spans="1:19" s="2" customFormat="1" ht="15" customHeight="1" x14ac:dyDescent="0.2">
      <c r="A2056" s="42"/>
      <c r="B2056" s="45"/>
      <c r="C2056" s="22" t="s">
        <v>7</v>
      </c>
      <c r="D2056" s="135">
        <f t="shared" si="416"/>
        <v>4573971</v>
      </c>
      <c r="E2056" s="135">
        <f>4701711+234000</f>
        <v>4935711</v>
      </c>
      <c r="F2056" s="135">
        <v>4693010.17</v>
      </c>
      <c r="G2056" s="23">
        <f t="shared" si="408"/>
        <v>95.082758492140243</v>
      </c>
      <c r="H2056" s="135"/>
      <c r="I2056" s="135"/>
      <c r="J2056" s="135"/>
      <c r="K2056" s="23"/>
      <c r="L2056" s="135">
        <v>4573971</v>
      </c>
      <c r="M2056" s="135">
        <f>4701711+234000</f>
        <v>4935711</v>
      </c>
      <c r="N2056" s="135">
        <v>4693010.17</v>
      </c>
      <c r="O2056" s="23">
        <f t="shared" si="412"/>
        <v>95.082758492140243</v>
      </c>
      <c r="P2056" s="19">
        <f t="shared" si="409"/>
        <v>361740</v>
      </c>
      <c r="R2056" s="5"/>
    </row>
    <row r="2057" spans="1:19" s="2" customFormat="1" ht="12" customHeight="1" x14ac:dyDescent="0.2">
      <c r="A2057" s="42"/>
      <c r="B2057" s="45"/>
      <c r="C2057" s="27" t="s">
        <v>15</v>
      </c>
      <c r="D2057" s="135"/>
      <c r="E2057" s="135"/>
      <c r="F2057" s="135"/>
      <c r="G2057" s="23"/>
      <c r="H2057" s="135"/>
      <c r="I2057" s="135"/>
      <c r="J2057" s="135"/>
      <c r="K2057" s="23"/>
      <c r="L2057" s="135"/>
      <c r="M2057" s="135"/>
      <c r="N2057" s="135"/>
      <c r="O2057" s="23"/>
      <c r="P2057" s="19">
        <f t="shared" si="409"/>
        <v>0</v>
      </c>
      <c r="R2057" s="5"/>
    </row>
    <row r="2058" spans="1:19" s="2" customFormat="1" ht="40.5" customHeight="1" x14ac:dyDescent="0.2">
      <c r="A2058" s="43"/>
      <c r="B2058" s="46"/>
      <c r="C2058" s="44" t="s">
        <v>226</v>
      </c>
      <c r="D2058" s="136">
        <f t="shared" si="416"/>
        <v>234000</v>
      </c>
      <c r="E2058" s="136">
        <v>234000</v>
      </c>
      <c r="F2058" s="136">
        <f>154990.77+78909.06</f>
        <v>233899.83</v>
      </c>
      <c r="G2058" s="38">
        <f t="shared" si="408"/>
        <v>99.957192307692296</v>
      </c>
      <c r="H2058" s="136"/>
      <c r="I2058" s="136"/>
      <c r="J2058" s="136"/>
      <c r="K2058" s="38"/>
      <c r="L2058" s="136">
        <v>234000</v>
      </c>
      <c r="M2058" s="136">
        <v>234000</v>
      </c>
      <c r="N2058" s="136">
        <f>154990.77+78909.06</f>
        <v>233899.83</v>
      </c>
      <c r="O2058" s="38">
        <f t="shared" si="412"/>
        <v>99.957192307692296</v>
      </c>
      <c r="P2058" s="34">
        <f t="shared" si="409"/>
        <v>0</v>
      </c>
      <c r="R2058" s="5"/>
    </row>
    <row r="2059" spans="1:19" s="17" customFormat="1" ht="20.25" customHeight="1" x14ac:dyDescent="0.3">
      <c r="A2059" s="225">
        <v>854</v>
      </c>
      <c r="B2059" s="219" t="s">
        <v>45</v>
      </c>
      <c r="C2059" s="226"/>
      <c r="D2059" s="155">
        <f t="shared" ref="D2059:D2104" si="417">H2059+L2059</f>
        <v>185134287</v>
      </c>
      <c r="E2059" s="155">
        <f>SUM(E2060,E2075,E2090,E2105,E2120,E2135,E2150,E2165,E2180,E2195,E2210,E2225,E2240,E2270,E2255)</f>
        <v>213678706.94999999</v>
      </c>
      <c r="F2059" s="155">
        <f>SUM(F2060,F2075,F2090,F2105,F2120,F2135,F2150,F2165,F2180,F2195,F2210,F2225,F2240,F2270,F2255)</f>
        <v>208833607.31000006</v>
      </c>
      <c r="G2059" s="187">
        <f t="shared" si="408"/>
        <v>97.732530438265115</v>
      </c>
      <c r="H2059" s="155">
        <f>SUM(H2060,H2075,H2090,H2105,H2120,H2135,H2150,H2165,H2180,H2195,H2210,H2225,H2240,H2270,H2255)</f>
        <v>11736120</v>
      </c>
      <c r="I2059" s="155">
        <f t="shared" si="410"/>
        <v>6006501</v>
      </c>
      <c r="J2059" s="155">
        <f t="shared" si="410"/>
        <v>5724256.650000006</v>
      </c>
      <c r="K2059" s="187">
        <f t="shared" si="411"/>
        <v>95.301018846080382</v>
      </c>
      <c r="L2059" s="155">
        <f>SUM(L2060,L2075,L2090,L2105,L2120,L2135,L2150,L2165,L2180,L2195,L2210,L2225,L2240,L2270,L2255)</f>
        <v>173398167</v>
      </c>
      <c r="M2059" s="155">
        <f>SUM(M2060,M2075,M2090,M2105,M2120,M2135,M2150,M2165,M2180,M2195,M2210,M2225,M2240,M2270,M2255)</f>
        <v>207672205.94999999</v>
      </c>
      <c r="N2059" s="155">
        <f>SUM(N2060,N2075,N2090,N2105,N2120,N2135,N2150,N2165,N2180,N2195,N2210,N2225,N2240,N2270,N2255)</f>
        <v>203109350.66000006</v>
      </c>
      <c r="O2059" s="187">
        <f t="shared" si="412"/>
        <v>97.802857022138767</v>
      </c>
      <c r="P2059" s="33">
        <f t="shared" si="409"/>
        <v>28544419.949999988</v>
      </c>
      <c r="R2059" s="162"/>
      <c r="S2059" s="173"/>
    </row>
    <row r="2060" spans="1:19" s="2" customFormat="1" ht="12" hidden="1" customHeight="1" x14ac:dyDescent="0.2">
      <c r="A2060" s="42"/>
      <c r="B2060" s="32">
        <v>85401</v>
      </c>
      <c r="C2060" s="25" t="s">
        <v>93</v>
      </c>
      <c r="D2060" s="135">
        <f t="shared" si="417"/>
        <v>0</v>
      </c>
      <c r="E2060" s="135">
        <f>SUM(E2061,E2070)</f>
        <v>0</v>
      </c>
      <c r="F2060" s="135">
        <f>SUM(F2061,F2070)</f>
        <v>0</v>
      </c>
      <c r="G2060" s="23" t="e">
        <f t="shared" si="408"/>
        <v>#DIV/0!</v>
      </c>
      <c r="H2060" s="135">
        <f>SUM(H2061,H2070)</f>
        <v>0</v>
      </c>
      <c r="I2060" s="135">
        <f t="shared" si="410"/>
        <v>0</v>
      </c>
      <c r="J2060" s="135">
        <f t="shared" si="410"/>
        <v>0</v>
      </c>
      <c r="K2060" s="23" t="e">
        <f t="shared" si="411"/>
        <v>#DIV/0!</v>
      </c>
      <c r="L2060" s="135">
        <f>SUM(L2061,L2070)</f>
        <v>0</v>
      </c>
      <c r="M2060" s="135">
        <f>SUM(M2061,M2070)</f>
        <v>0</v>
      </c>
      <c r="N2060" s="135">
        <f>SUM(N2061,N2070)</f>
        <v>0</v>
      </c>
      <c r="O2060" s="23" t="e">
        <f t="shared" si="412"/>
        <v>#DIV/0!</v>
      </c>
      <c r="P2060" s="58">
        <f t="shared" si="409"/>
        <v>0</v>
      </c>
      <c r="R2060" s="5"/>
    </row>
    <row r="2061" spans="1:19" s="2" customFormat="1" ht="12.75" hidden="1" customHeight="1" x14ac:dyDescent="0.2">
      <c r="A2061" s="42"/>
      <c r="B2061" s="205"/>
      <c r="C2061" s="41" t="s">
        <v>110</v>
      </c>
      <c r="D2061" s="135">
        <f t="shared" si="417"/>
        <v>0</v>
      </c>
      <c r="E2061" s="135">
        <f>SUM(E2063,E2067,E2068,E2069)</f>
        <v>0</v>
      </c>
      <c r="F2061" s="135">
        <f>SUM(F2063,F2067,F2068,F2069)</f>
        <v>0</v>
      </c>
      <c r="G2061" s="23" t="e">
        <f t="shared" si="408"/>
        <v>#DIV/0!</v>
      </c>
      <c r="H2061" s="135">
        <f>SUM(H2063,H2067,H2068,H2069)</f>
        <v>0</v>
      </c>
      <c r="I2061" s="135">
        <f t="shared" si="410"/>
        <v>0</v>
      </c>
      <c r="J2061" s="135">
        <f t="shared" si="410"/>
        <v>0</v>
      </c>
      <c r="K2061" s="23" t="e">
        <f t="shared" si="411"/>
        <v>#DIV/0!</v>
      </c>
      <c r="L2061" s="135">
        <f>SUM(L2063,L2067,L2068,L2069)</f>
        <v>0</v>
      </c>
      <c r="M2061" s="135">
        <f>SUM(M2063,M2067,M2068,M2069)</f>
        <v>0</v>
      </c>
      <c r="N2061" s="135">
        <f>SUM(N2063,N2067,N2068,N2069)</f>
        <v>0</v>
      </c>
      <c r="O2061" s="23" t="e">
        <f t="shared" si="412"/>
        <v>#DIV/0!</v>
      </c>
      <c r="P2061" s="19">
        <f t="shared" si="409"/>
        <v>0</v>
      </c>
      <c r="R2061" s="5"/>
    </row>
    <row r="2062" spans="1:19" s="2" customFormat="1" ht="12" hidden="1" customHeight="1" x14ac:dyDescent="0.2">
      <c r="A2062" s="42"/>
      <c r="B2062" s="45"/>
      <c r="C2062" s="27" t="s">
        <v>22</v>
      </c>
      <c r="D2062" s="135"/>
      <c r="E2062" s="135"/>
      <c r="F2062" s="135"/>
      <c r="G2062" s="23"/>
      <c r="H2062" s="135"/>
      <c r="I2062" s="135">
        <f t="shared" si="410"/>
        <v>0</v>
      </c>
      <c r="J2062" s="135">
        <f t="shared" si="410"/>
        <v>0</v>
      </c>
      <c r="K2062" s="23"/>
      <c r="L2062" s="135"/>
      <c r="M2062" s="135"/>
      <c r="N2062" s="135"/>
      <c r="O2062" s="23"/>
      <c r="P2062" s="19">
        <f t="shared" si="409"/>
        <v>0</v>
      </c>
      <c r="R2062" s="5"/>
    </row>
    <row r="2063" spans="1:19" s="2" customFormat="1" ht="12" hidden="1" customHeight="1" x14ac:dyDescent="0.2">
      <c r="A2063" s="42"/>
      <c r="B2063" s="45"/>
      <c r="C2063" s="22" t="s">
        <v>14</v>
      </c>
      <c r="D2063" s="135">
        <f t="shared" si="417"/>
        <v>0</v>
      </c>
      <c r="E2063" s="135">
        <f>SUM(E2065:E2066)</f>
        <v>0</v>
      </c>
      <c r="F2063" s="135">
        <f>SUM(F2065:F2066)</f>
        <v>0</v>
      </c>
      <c r="G2063" s="23" t="e">
        <f t="shared" si="408"/>
        <v>#DIV/0!</v>
      </c>
      <c r="H2063" s="135">
        <f>SUM(H2065:H2066)</f>
        <v>0</v>
      </c>
      <c r="I2063" s="135">
        <f t="shared" si="410"/>
        <v>0</v>
      </c>
      <c r="J2063" s="135">
        <f t="shared" si="410"/>
        <v>0</v>
      </c>
      <c r="K2063" s="23" t="e">
        <f t="shared" si="411"/>
        <v>#DIV/0!</v>
      </c>
      <c r="L2063" s="135">
        <f>SUM(L2065:L2066)</f>
        <v>0</v>
      </c>
      <c r="M2063" s="135">
        <f>SUM(M2065:M2066)</f>
        <v>0</v>
      </c>
      <c r="N2063" s="135">
        <f>SUM(N2065:N2066)</f>
        <v>0</v>
      </c>
      <c r="O2063" s="23" t="e">
        <f t="shared" si="412"/>
        <v>#DIV/0!</v>
      </c>
      <c r="P2063" s="19">
        <f t="shared" si="409"/>
        <v>0</v>
      </c>
      <c r="R2063" s="5"/>
    </row>
    <row r="2064" spans="1:19" s="2" customFormat="1" hidden="1" x14ac:dyDescent="0.2">
      <c r="A2064" s="42"/>
      <c r="B2064" s="45"/>
      <c r="C2064" s="27" t="s">
        <v>15</v>
      </c>
      <c r="D2064" s="135"/>
      <c r="E2064" s="135"/>
      <c r="F2064" s="135"/>
      <c r="G2064" s="23"/>
      <c r="H2064" s="135"/>
      <c r="I2064" s="135">
        <f t="shared" si="410"/>
        <v>0</v>
      </c>
      <c r="J2064" s="135">
        <f t="shared" si="410"/>
        <v>0</v>
      </c>
      <c r="K2064" s="23"/>
      <c r="L2064" s="135"/>
      <c r="M2064" s="135"/>
      <c r="N2064" s="135"/>
      <c r="O2064" s="23"/>
      <c r="P2064" s="19">
        <f t="shared" si="409"/>
        <v>0</v>
      </c>
      <c r="R2064" s="5"/>
    </row>
    <row r="2065" spans="1:18" s="2" customFormat="1" ht="11.25" hidden="1" customHeight="1" x14ac:dyDescent="0.2">
      <c r="A2065" s="42"/>
      <c r="B2065" s="45"/>
      <c r="C2065" s="27" t="s">
        <v>19</v>
      </c>
      <c r="D2065" s="135">
        <f t="shared" si="417"/>
        <v>0</v>
      </c>
      <c r="E2065" s="135"/>
      <c r="F2065" s="135"/>
      <c r="G2065" s="23" t="e">
        <f t="shared" si="408"/>
        <v>#DIV/0!</v>
      </c>
      <c r="H2065" s="135"/>
      <c r="I2065" s="135">
        <f t="shared" si="410"/>
        <v>0</v>
      </c>
      <c r="J2065" s="135">
        <f t="shared" si="410"/>
        <v>0</v>
      </c>
      <c r="K2065" s="23" t="e">
        <f t="shared" si="411"/>
        <v>#DIV/0!</v>
      </c>
      <c r="L2065" s="135"/>
      <c r="M2065" s="135"/>
      <c r="N2065" s="135"/>
      <c r="O2065" s="23" t="e">
        <f t="shared" si="412"/>
        <v>#DIV/0!</v>
      </c>
      <c r="P2065" s="19">
        <f t="shared" si="409"/>
        <v>0</v>
      </c>
      <c r="R2065" s="5"/>
    </row>
    <row r="2066" spans="1:18" s="2" customFormat="1" ht="12.75" hidden="1" customHeight="1" x14ac:dyDescent="0.2">
      <c r="A2066" s="42"/>
      <c r="B2066" s="45"/>
      <c r="C2066" s="27" t="s">
        <v>18</v>
      </c>
      <c r="D2066" s="135">
        <f t="shared" si="417"/>
        <v>0</v>
      </c>
      <c r="E2066" s="135"/>
      <c r="F2066" s="135"/>
      <c r="G2066" s="23" t="e">
        <f t="shared" si="408"/>
        <v>#DIV/0!</v>
      </c>
      <c r="H2066" s="135"/>
      <c r="I2066" s="135">
        <f t="shared" si="410"/>
        <v>0</v>
      </c>
      <c r="J2066" s="135">
        <f t="shared" si="410"/>
        <v>0</v>
      </c>
      <c r="K2066" s="23" t="e">
        <f t="shared" si="411"/>
        <v>#DIV/0!</v>
      </c>
      <c r="L2066" s="135"/>
      <c r="M2066" s="135"/>
      <c r="N2066" s="135"/>
      <c r="O2066" s="23" t="e">
        <f t="shared" si="412"/>
        <v>#DIV/0!</v>
      </c>
      <c r="P2066" s="34">
        <f t="shared" si="409"/>
        <v>0</v>
      </c>
      <c r="R2066" s="5"/>
    </row>
    <row r="2067" spans="1:18" s="2" customFormat="1" ht="15" hidden="1" customHeight="1" x14ac:dyDescent="0.2">
      <c r="A2067" s="42"/>
      <c r="B2067" s="45"/>
      <c r="C2067" s="22" t="s">
        <v>16</v>
      </c>
      <c r="D2067" s="135">
        <f t="shared" si="417"/>
        <v>0</v>
      </c>
      <c r="E2067" s="135"/>
      <c r="F2067" s="135"/>
      <c r="G2067" s="23" t="e">
        <f t="shared" si="408"/>
        <v>#DIV/0!</v>
      </c>
      <c r="H2067" s="135"/>
      <c r="I2067" s="135">
        <f t="shared" si="410"/>
        <v>0</v>
      </c>
      <c r="J2067" s="135">
        <f t="shared" si="410"/>
        <v>0</v>
      </c>
      <c r="K2067" s="23" t="e">
        <f t="shared" si="411"/>
        <v>#DIV/0!</v>
      </c>
      <c r="L2067" s="135"/>
      <c r="M2067" s="135"/>
      <c r="N2067" s="135"/>
      <c r="O2067" s="89" t="e">
        <f t="shared" si="412"/>
        <v>#DIV/0!</v>
      </c>
      <c r="P2067" s="19">
        <f t="shared" si="409"/>
        <v>0</v>
      </c>
      <c r="R2067" s="5"/>
    </row>
    <row r="2068" spans="1:18" s="2" customFormat="1" ht="16.5" hidden="1" customHeight="1" x14ac:dyDescent="0.2">
      <c r="A2068" s="42"/>
      <c r="B2068" s="112"/>
      <c r="C2068" s="49" t="s">
        <v>17</v>
      </c>
      <c r="D2068" s="140"/>
      <c r="E2068" s="140"/>
      <c r="F2068" s="140"/>
      <c r="G2068" s="50" t="e">
        <f t="shared" si="408"/>
        <v>#DIV/0!</v>
      </c>
      <c r="H2068" s="140"/>
      <c r="I2068" s="140">
        <f t="shared" si="410"/>
        <v>0</v>
      </c>
      <c r="J2068" s="140">
        <f t="shared" si="410"/>
        <v>0</v>
      </c>
      <c r="K2068" s="50" t="e">
        <f t="shared" si="411"/>
        <v>#DIV/0!</v>
      </c>
      <c r="L2068" s="140"/>
      <c r="M2068" s="140"/>
      <c r="N2068" s="140"/>
      <c r="O2068" s="50" t="e">
        <f t="shared" si="412"/>
        <v>#DIV/0!</v>
      </c>
      <c r="P2068" s="19">
        <f t="shared" si="409"/>
        <v>0</v>
      </c>
      <c r="R2068" s="5"/>
    </row>
    <row r="2069" spans="1:18" s="2" customFormat="1" ht="39" hidden="1" customHeight="1" x14ac:dyDescent="0.2">
      <c r="A2069" s="42"/>
      <c r="B2069" s="45"/>
      <c r="C2069" s="24" t="s">
        <v>149</v>
      </c>
      <c r="D2069" s="135">
        <f t="shared" si="417"/>
        <v>0</v>
      </c>
      <c r="E2069" s="135"/>
      <c r="F2069" s="135"/>
      <c r="G2069" s="23" t="e">
        <f t="shared" si="408"/>
        <v>#DIV/0!</v>
      </c>
      <c r="H2069" s="135"/>
      <c r="I2069" s="135">
        <f t="shared" si="410"/>
        <v>0</v>
      </c>
      <c r="J2069" s="135">
        <f t="shared" si="410"/>
        <v>0</v>
      </c>
      <c r="K2069" s="23" t="e">
        <f t="shared" si="411"/>
        <v>#DIV/0!</v>
      </c>
      <c r="L2069" s="135"/>
      <c r="M2069" s="135"/>
      <c r="N2069" s="135"/>
      <c r="O2069" s="23" t="e">
        <f t="shared" si="412"/>
        <v>#DIV/0!</v>
      </c>
      <c r="P2069" s="19">
        <f t="shared" si="409"/>
        <v>0</v>
      </c>
      <c r="R2069" s="5"/>
    </row>
    <row r="2070" spans="1:18" s="2" customFormat="1" ht="15" hidden="1" customHeight="1" x14ac:dyDescent="0.2">
      <c r="A2070" s="42"/>
      <c r="B2070" s="45"/>
      <c r="C2070" s="25" t="s">
        <v>111</v>
      </c>
      <c r="D2070" s="135">
        <f t="shared" si="417"/>
        <v>0</v>
      </c>
      <c r="E2070" s="135">
        <f>SUM(E2072)</f>
        <v>0</v>
      </c>
      <c r="F2070" s="135">
        <f>SUM(F2072)</f>
        <v>0</v>
      </c>
      <c r="G2070" s="23" t="e">
        <f t="shared" si="408"/>
        <v>#DIV/0!</v>
      </c>
      <c r="H2070" s="135">
        <f>SUM(H2072)</f>
        <v>0</v>
      </c>
      <c r="I2070" s="135">
        <f t="shared" si="410"/>
        <v>0</v>
      </c>
      <c r="J2070" s="135">
        <f t="shared" si="410"/>
        <v>0</v>
      </c>
      <c r="K2070" s="23" t="e">
        <f t="shared" si="411"/>
        <v>#DIV/0!</v>
      </c>
      <c r="L2070" s="135">
        <f>SUM(L2072)</f>
        <v>0</v>
      </c>
      <c r="M2070" s="135">
        <f>SUM(M2072)</f>
        <v>0</v>
      </c>
      <c r="N2070" s="135">
        <f>SUM(N2072)</f>
        <v>0</v>
      </c>
      <c r="O2070" s="23" t="e">
        <f t="shared" si="412"/>
        <v>#DIV/0!</v>
      </c>
      <c r="P2070" s="19">
        <f t="shared" si="409"/>
        <v>0</v>
      </c>
      <c r="R2070" s="5"/>
    </row>
    <row r="2071" spans="1:18" s="2" customFormat="1" hidden="1" x14ac:dyDescent="0.2">
      <c r="A2071" s="42"/>
      <c r="B2071" s="45"/>
      <c r="C2071" s="26" t="s">
        <v>22</v>
      </c>
      <c r="D2071" s="135">
        <f t="shared" si="417"/>
        <v>0</v>
      </c>
      <c r="E2071" s="135"/>
      <c r="F2071" s="135"/>
      <c r="G2071" s="23" t="e">
        <f t="shared" si="408"/>
        <v>#DIV/0!</v>
      </c>
      <c r="H2071" s="135"/>
      <c r="I2071" s="135">
        <f t="shared" si="410"/>
        <v>0</v>
      </c>
      <c r="J2071" s="135">
        <f t="shared" si="410"/>
        <v>0</v>
      </c>
      <c r="K2071" s="23" t="e">
        <f t="shared" si="411"/>
        <v>#DIV/0!</v>
      </c>
      <c r="L2071" s="135"/>
      <c r="M2071" s="135"/>
      <c r="N2071" s="135"/>
      <c r="O2071" s="23" t="e">
        <f t="shared" si="412"/>
        <v>#DIV/0!</v>
      </c>
      <c r="P2071" s="19">
        <f t="shared" si="409"/>
        <v>0</v>
      </c>
      <c r="R2071" s="5"/>
    </row>
    <row r="2072" spans="1:18" s="2" customFormat="1" ht="15" hidden="1" customHeight="1" x14ac:dyDescent="0.2">
      <c r="A2072" s="42"/>
      <c r="B2072" s="45"/>
      <c r="C2072" s="22" t="s">
        <v>7</v>
      </c>
      <c r="D2072" s="135">
        <f t="shared" si="417"/>
        <v>0</v>
      </c>
      <c r="E2072" s="135"/>
      <c r="F2072" s="135"/>
      <c r="G2072" s="23" t="e">
        <f t="shared" si="408"/>
        <v>#DIV/0!</v>
      </c>
      <c r="H2072" s="135"/>
      <c r="I2072" s="135">
        <f t="shared" si="410"/>
        <v>0</v>
      </c>
      <c r="J2072" s="135">
        <f t="shared" si="410"/>
        <v>0</v>
      </c>
      <c r="K2072" s="23" t="e">
        <f t="shared" si="411"/>
        <v>#DIV/0!</v>
      </c>
      <c r="L2072" s="135"/>
      <c r="M2072" s="135"/>
      <c r="N2072" s="135"/>
      <c r="O2072" s="23" t="e">
        <f t="shared" si="412"/>
        <v>#DIV/0!</v>
      </c>
      <c r="P2072" s="19">
        <f t="shared" si="409"/>
        <v>0</v>
      </c>
      <c r="R2072" s="5"/>
    </row>
    <row r="2073" spans="1:18" s="2" customFormat="1" hidden="1" x14ac:dyDescent="0.2">
      <c r="A2073" s="42"/>
      <c r="B2073" s="45"/>
      <c r="C2073" s="27" t="s">
        <v>15</v>
      </c>
      <c r="D2073" s="135">
        <f t="shared" si="417"/>
        <v>0</v>
      </c>
      <c r="E2073" s="135"/>
      <c r="F2073" s="135"/>
      <c r="G2073" s="23" t="e">
        <f t="shared" si="408"/>
        <v>#DIV/0!</v>
      </c>
      <c r="H2073" s="135"/>
      <c r="I2073" s="135">
        <f t="shared" si="410"/>
        <v>0</v>
      </c>
      <c r="J2073" s="135">
        <f t="shared" si="410"/>
        <v>0</v>
      </c>
      <c r="K2073" s="23" t="e">
        <f t="shared" si="411"/>
        <v>#DIV/0!</v>
      </c>
      <c r="L2073" s="135"/>
      <c r="M2073" s="135"/>
      <c r="N2073" s="135"/>
      <c r="O2073" s="23" t="e">
        <f t="shared" si="412"/>
        <v>#DIV/0!</v>
      </c>
      <c r="P2073" s="19">
        <f t="shared" si="409"/>
        <v>0</v>
      </c>
      <c r="R2073" s="5"/>
    </row>
    <row r="2074" spans="1:18" s="2" customFormat="1" ht="39" hidden="1" customHeight="1" x14ac:dyDescent="0.2">
      <c r="A2074" s="42"/>
      <c r="B2074" s="112"/>
      <c r="C2074" s="53" t="s">
        <v>150</v>
      </c>
      <c r="D2074" s="140">
        <f t="shared" si="417"/>
        <v>0</v>
      </c>
      <c r="E2074" s="140"/>
      <c r="F2074" s="140"/>
      <c r="G2074" s="50" t="e">
        <f t="shared" si="408"/>
        <v>#DIV/0!</v>
      </c>
      <c r="H2074" s="140"/>
      <c r="I2074" s="140">
        <f t="shared" ref="I2074:J2119" si="418">E2074-M2074</f>
        <v>0</v>
      </c>
      <c r="J2074" s="135">
        <f t="shared" si="418"/>
        <v>0</v>
      </c>
      <c r="K2074" s="50" t="e">
        <f t="shared" si="411"/>
        <v>#DIV/0!</v>
      </c>
      <c r="L2074" s="140"/>
      <c r="M2074" s="140"/>
      <c r="N2074" s="140"/>
      <c r="O2074" s="50" t="e">
        <f t="shared" si="412"/>
        <v>#DIV/0!</v>
      </c>
      <c r="P2074" s="34">
        <f t="shared" si="409"/>
        <v>0</v>
      </c>
      <c r="R2074" s="5"/>
    </row>
    <row r="2075" spans="1:18" s="2" customFormat="1" ht="16.5" customHeight="1" x14ac:dyDescent="0.2">
      <c r="A2075" s="42"/>
      <c r="B2075" s="32">
        <v>85403</v>
      </c>
      <c r="C2075" s="25" t="s">
        <v>94</v>
      </c>
      <c r="D2075" s="135">
        <f t="shared" si="417"/>
        <v>32520490</v>
      </c>
      <c r="E2075" s="135">
        <f>SUM(E2076,E2085)</f>
        <v>38772758</v>
      </c>
      <c r="F2075" s="135">
        <f>SUM(F2076,F2085)</f>
        <v>37594255.910000004</v>
      </c>
      <c r="G2075" s="23">
        <f t="shared" si="408"/>
        <v>96.960489398252264</v>
      </c>
      <c r="H2075" s="135"/>
      <c r="I2075" s="135"/>
      <c r="J2075" s="135"/>
      <c r="K2075" s="23"/>
      <c r="L2075" s="135">
        <f>SUM(L2076,L2085)</f>
        <v>32520490</v>
      </c>
      <c r="M2075" s="135">
        <f>SUM(M2076,M2085)</f>
        <v>38772758</v>
      </c>
      <c r="N2075" s="135">
        <f>SUM(N2076,N2085)</f>
        <v>37594255.910000004</v>
      </c>
      <c r="O2075" s="23">
        <f t="shared" si="412"/>
        <v>96.960489398252264</v>
      </c>
      <c r="P2075" s="59">
        <f t="shared" si="409"/>
        <v>6252268</v>
      </c>
      <c r="R2075" s="5"/>
    </row>
    <row r="2076" spans="1:18" s="2" customFormat="1" ht="13.5" customHeight="1" x14ac:dyDescent="0.2">
      <c r="A2076" s="42"/>
      <c r="B2076" s="205"/>
      <c r="C2076" s="41" t="s">
        <v>110</v>
      </c>
      <c r="D2076" s="135">
        <f t="shared" si="417"/>
        <v>32520490</v>
      </c>
      <c r="E2076" s="135">
        <f>SUM(E2078,E2082,E2083,E2084)</f>
        <v>38772758</v>
      </c>
      <c r="F2076" s="135">
        <f>SUM(F2078,F2082,F2083,F2084)</f>
        <v>37594255.910000004</v>
      </c>
      <c r="G2076" s="23">
        <f t="shared" si="408"/>
        <v>96.960489398252264</v>
      </c>
      <c r="H2076" s="135"/>
      <c r="I2076" s="135"/>
      <c r="J2076" s="135"/>
      <c r="K2076" s="23"/>
      <c r="L2076" s="135">
        <f>SUM(L2078,L2082,L2083,L2084)</f>
        <v>32520490</v>
      </c>
      <c r="M2076" s="135">
        <f>SUM(M2078,M2082,M2083,M2084)</f>
        <v>38772758</v>
      </c>
      <c r="N2076" s="135">
        <f>SUM(N2078,N2082,N2083,N2084)</f>
        <v>37594255.910000004</v>
      </c>
      <c r="O2076" s="23">
        <f t="shared" si="412"/>
        <v>96.960489398252264</v>
      </c>
      <c r="P2076" s="19">
        <f t="shared" si="409"/>
        <v>6252268</v>
      </c>
      <c r="R2076" s="5"/>
    </row>
    <row r="2077" spans="1:18" s="2" customFormat="1" x14ac:dyDescent="0.2">
      <c r="A2077" s="42"/>
      <c r="B2077" s="205"/>
      <c r="C2077" s="27" t="s">
        <v>22</v>
      </c>
      <c r="D2077" s="135"/>
      <c r="E2077" s="135"/>
      <c r="F2077" s="135"/>
      <c r="G2077" s="23"/>
      <c r="H2077" s="135"/>
      <c r="I2077" s="135"/>
      <c r="J2077" s="135"/>
      <c r="K2077" s="23"/>
      <c r="L2077" s="135"/>
      <c r="M2077" s="135"/>
      <c r="N2077" s="135"/>
      <c r="O2077" s="23"/>
      <c r="P2077" s="19">
        <f t="shared" si="409"/>
        <v>0</v>
      </c>
      <c r="R2077" s="5"/>
    </row>
    <row r="2078" spans="1:18" s="2" customFormat="1" ht="15" customHeight="1" x14ac:dyDescent="0.2">
      <c r="A2078" s="42"/>
      <c r="B2078" s="45"/>
      <c r="C2078" s="22" t="s">
        <v>14</v>
      </c>
      <c r="D2078" s="135">
        <f t="shared" si="417"/>
        <v>31816190</v>
      </c>
      <c r="E2078" s="135">
        <f>SUM(E2080:E2081)</f>
        <v>37624078</v>
      </c>
      <c r="F2078" s="135">
        <f>SUM(F2080:F2081)</f>
        <v>37305788.340000004</v>
      </c>
      <c r="G2078" s="23">
        <f t="shared" ref="G2078:G2140" si="419">F2078/E2078*100</f>
        <v>99.154026684720364</v>
      </c>
      <c r="H2078" s="135"/>
      <c r="I2078" s="135"/>
      <c r="J2078" s="135"/>
      <c r="K2078" s="23"/>
      <c r="L2078" s="135">
        <f>SUM(L2080:L2081)</f>
        <v>31816190</v>
      </c>
      <c r="M2078" s="135">
        <f>SUM(M2080:M2081)</f>
        <v>37624078</v>
      </c>
      <c r="N2078" s="135">
        <f>SUM(N2080:N2081)</f>
        <v>37305788.340000004</v>
      </c>
      <c r="O2078" s="23">
        <f t="shared" si="412"/>
        <v>99.154026684720364</v>
      </c>
      <c r="P2078" s="19">
        <f t="shared" si="409"/>
        <v>5807888</v>
      </c>
      <c r="R2078" s="5"/>
    </row>
    <row r="2079" spans="1:18" s="2" customFormat="1" ht="15" customHeight="1" x14ac:dyDescent="0.2">
      <c r="A2079" s="42"/>
      <c r="B2079" s="45"/>
      <c r="C2079" s="27" t="s">
        <v>15</v>
      </c>
      <c r="D2079" s="135"/>
      <c r="E2079" s="135"/>
      <c r="F2079" s="135"/>
      <c r="G2079" s="23"/>
      <c r="H2079" s="135"/>
      <c r="I2079" s="135"/>
      <c r="J2079" s="135"/>
      <c r="K2079" s="23"/>
      <c r="L2079" s="135"/>
      <c r="M2079" s="135"/>
      <c r="N2079" s="135"/>
      <c r="O2079" s="23"/>
      <c r="P2079" s="19">
        <f t="shared" si="409"/>
        <v>0</v>
      </c>
      <c r="R2079" s="5"/>
    </row>
    <row r="2080" spans="1:18" s="2" customFormat="1" ht="15" customHeight="1" x14ac:dyDescent="0.2">
      <c r="A2080" s="42"/>
      <c r="B2080" s="45"/>
      <c r="C2080" s="27" t="s">
        <v>19</v>
      </c>
      <c r="D2080" s="135">
        <f t="shared" si="417"/>
        <v>29063900</v>
      </c>
      <c r="E2080" s="135">
        <v>33483488</v>
      </c>
      <c r="F2080" s="135">
        <v>33220101.25</v>
      </c>
      <c r="G2080" s="23">
        <f t="shared" si="419"/>
        <v>99.21338317561181</v>
      </c>
      <c r="H2080" s="135"/>
      <c r="I2080" s="135"/>
      <c r="J2080" s="135"/>
      <c r="K2080" s="23"/>
      <c r="L2080" s="135">
        <v>29063900</v>
      </c>
      <c r="M2080" s="135">
        <v>33483488</v>
      </c>
      <c r="N2080" s="135">
        <v>33220101.25</v>
      </c>
      <c r="O2080" s="23">
        <f t="shared" si="412"/>
        <v>99.21338317561181</v>
      </c>
      <c r="P2080" s="19">
        <f t="shared" si="409"/>
        <v>4419588</v>
      </c>
      <c r="R2080" s="5"/>
    </row>
    <row r="2081" spans="1:18" s="2" customFormat="1" ht="15" customHeight="1" x14ac:dyDescent="0.2">
      <c r="A2081" s="42"/>
      <c r="B2081" s="45"/>
      <c r="C2081" s="27" t="s">
        <v>18</v>
      </c>
      <c r="D2081" s="135">
        <f t="shared" si="417"/>
        <v>2752290</v>
      </c>
      <c r="E2081" s="135">
        <v>4140590</v>
      </c>
      <c r="F2081" s="135">
        <v>4085687.09</v>
      </c>
      <c r="G2081" s="23">
        <f t="shared" si="419"/>
        <v>98.674031720117171</v>
      </c>
      <c r="H2081" s="135"/>
      <c r="I2081" s="135"/>
      <c r="J2081" s="135"/>
      <c r="K2081" s="23"/>
      <c r="L2081" s="135">
        <v>2752290</v>
      </c>
      <c r="M2081" s="135">
        <v>4140590</v>
      </c>
      <c r="N2081" s="135">
        <v>4085687.09</v>
      </c>
      <c r="O2081" s="23">
        <f t="shared" si="412"/>
        <v>98.674031720117171</v>
      </c>
      <c r="P2081" s="19">
        <f t="shared" si="409"/>
        <v>1388300</v>
      </c>
      <c r="R2081" s="5"/>
    </row>
    <row r="2082" spans="1:18" s="2" customFormat="1" ht="15" hidden="1" customHeight="1" x14ac:dyDescent="0.2">
      <c r="A2082" s="42"/>
      <c r="B2082" s="45"/>
      <c r="C2082" s="22" t="s">
        <v>16</v>
      </c>
      <c r="D2082" s="135">
        <f t="shared" si="417"/>
        <v>0</v>
      </c>
      <c r="E2082" s="135"/>
      <c r="F2082" s="135"/>
      <c r="G2082" s="23" t="e">
        <f t="shared" si="419"/>
        <v>#DIV/0!</v>
      </c>
      <c r="H2082" s="135"/>
      <c r="I2082" s="135"/>
      <c r="J2082" s="135"/>
      <c r="K2082" s="23"/>
      <c r="L2082" s="135"/>
      <c r="M2082" s="135"/>
      <c r="N2082" s="135"/>
      <c r="O2082" s="23" t="e">
        <f t="shared" si="412"/>
        <v>#DIV/0!</v>
      </c>
      <c r="P2082" s="19">
        <f t="shared" ref="P2082:P2145" si="420">E2082-D2082</f>
        <v>0</v>
      </c>
      <c r="R2082" s="5"/>
    </row>
    <row r="2083" spans="1:18" s="2" customFormat="1" ht="15" customHeight="1" x14ac:dyDescent="0.2">
      <c r="A2083" s="42"/>
      <c r="B2083" s="45"/>
      <c r="C2083" s="22" t="s">
        <v>17</v>
      </c>
      <c r="D2083" s="135">
        <f t="shared" si="417"/>
        <v>24300</v>
      </c>
      <c r="E2083" s="135">
        <v>58680</v>
      </c>
      <c r="F2083" s="135">
        <v>57223.79</v>
      </c>
      <c r="G2083" s="23">
        <f t="shared" si="419"/>
        <v>97.518387866394008</v>
      </c>
      <c r="H2083" s="135"/>
      <c r="I2083" s="135"/>
      <c r="J2083" s="135"/>
      <c r="K2083" s="23"/>
      <c r="L2083" s="135">
        <v>24300</v>
      </c>
      <c r="M2083" s="135">
        <v>58680</v>
      </c>
      <c r="N2083" s="135">
        <v>57223.79</v>
      </c>
      <c r="O2083" s="23">
        <f t="shared" si="412"/>
        <v>97.518387866394008</v>
      </c>
      <c r="P2083" s="34">
        <f t="shared" si="420"/>
        <v>34380</v>
      </c>
      <c r="R2083" s="5"/>
    </row>
    <row r="2084" spans="1:18" s="2" customFormat="1" ht="36" customHeight="1" x14ac:dyDescent="0.2">
      <c r="A2084" s="42"/>
      <c r="B2084" s="112"/>
      <c r="C2084" s="110" t="s">
        <v>149</v>
      </c>
      <c r="D2084" s="140">
        <f t="shared" si="417"/>
        <v>680000</v>
      </c>
      <c r="E2084" s="140">
        <v>1090000</v>
      </c>
      <c r="F2084" s="140">
        <v>231243.78</v>
      </c>
      <c r="G2084" s="50">
        <f t="shared" si="419"/>
        <v>21.215025688073393</v>
      </c>
      <c r="H2084" s="140"/>
      <c r="I2084" s="140"/>
      <c r="J2084" s="140"/>
      <c r="K2084" s="50"/>
      <c r="L2084" s="140">
        <v>680000</v>
      </c>
      <c r="M2084" s="140">
        <v>1090000</v>
      </c>
      <c r="N2084" s="140">
        <v>231243.78</v>
      </c>
      <c r="O2084" s="50">
        <f t="shared" si="412"/>
        <v>21.215025688073393</v>
      </c>
      <c r="P2084" s="19">
        <f t="shared" si="420"/>
        <v>410000</v>
      </c>
      <c r="R2084" s="5"/>
    </row>
    <row r="2085" spans="1:18" s="2" customFormat="1" ht="12.75" hidden="1" customHeight="1" x14ac:dyDescent="0.2">
      <c r="A2085" s="42"/>
      <c r="B2085" s="45"/>
      <c r="C2085" s="25" t="s">
        <v>111</v>
      </c>
      <c r="D2085" s="135">
        <f t="shared" si="417"/>
        <v>0</v>
      </c>
      <c r="E2085" s="135">
        <f>SUM(E2087)</f>
        <v>0</v>
      </c>
      <c r="F2085" s="135">
        <f>SUM(F2087)</f>
        <v>0</v>
      </c>
      <c r="G2085" s="23" t="e">
        <f t="shared" si="419"/>
        <v>#DIV/0!</v>
      </c>
      <c r="H2085" s="135"/>
      <c r="I2085" s="135">
        <f t="shared" si="418"/>
        <v>0</v>
      </c>
      <c r="J2085" s="135">
        <f t="shared" si="418"/>
        <v>0</v>
      </c>
      <c r="K2085" s="23"/>
      <c r="L2085" s="135">
        <f>SUM(L2087)</f>
        <v>0</v>
      </c>
      <c r="M2085" s="135">
        <f>SUM(M2087)</f>
        <v>0</v>
      </c>
      <c r="N2085" s="135">
        <f>SUM(N2087)</f>
        <v>0</v>
      </c>
      <c r="O2085" s="23" t="e">
        <f t="shared" si="412"/>
        <v>#DIV/0!</v>
      </c>
      <c r="P2085" s="19">
        <f t="shared" si="420"/>
        <v>0</v>
      </c>
      <c r="R2085" s="5"/>
    </row>
    <row r="2086" spans="1:18" s="2" customFormat="1" ht="11.25" hidden="1" customHeight="1" x14ac:dyDescent="0.2">
      <c r="A2086" s="42"/>
      <c r="B2086" s="45"/>
      <c r="C2086" s="26" t="s">
        <v>22</v>
      </c>
      <c r="D2086" s="135"/>
      <c r="E2086" s="135"/>
      <c r="F2086" s="135"/>
      <c r="G2086" s="23"/>
      <c r="H2086" s="135"/>
      <c r="I2086" s="135">
        <f t="shared" si="418"/>
        <v>0</v>
      </c>
      <c r="J2086" s="135">
        <f t="shared" si="418"/>
        <v>0</v>
      </c>
      <c r="K2086" s="23"/>
      <c r="L2086" s="135"/>
      <c r="M2086" s="135"/>
      <c r="N2086" s="135"/>
      <c r="O2086" s="23"/>
      <c r="P2086" s="19">
        <f t="shared" si="420"/>
        <v>0</v>
      </c>
      <c r="R2086" s="5"/>
    </row>
    <row r="2087" spans="1:18" s="2" customFormat="1" ht="12.75" hidden="1" customHeight="1" x14ac:dyDescent="0.2">
      <c r="A2087" s="42"/>
      <c r="B2087" s="112"/>
      <c r="C2087" s="49" t="s">
        <v>7</v>
      </c>
      <c r="D2087" s="140">
        <f t="shared" si="417"/>
        <v>0</v>
      </c>
      <c r="E2087" s="140"/>
      <c r="F2087" s="140"/>
      <c r="G2087" s="50" t="e">
        <f t="shared" si="419"/>
        <v>#DIV/0!</v>
      </c>
      <c r="H2087" s="140"/>
      <c r="I2087" s="140">
        <f t="shared" si="418"/>
        <v>0</v>
      </c>
      <c r="J2087" s="140">
        <f t="shared" si="418"/>
        <v>0</v>
      </c>
      <c r="K2087" s="50"/>
      <c r="L2087" s="140"/>
      <c r="M2087" s="140"/>
      <c r="N2087" s="140"/>
      <c r="O2087" s="50" t="e">
        <f t="shared" si="412"/>
        <v>#DIV/0!</v>
      </c>
      <c r="P2087" s="34">
        <f t="shared" si="420"/>
        <v>0</v>
      </c>
      <c r="R2087" s="5"/>
    </row>
    <row r="2088" spans="1:18" s="2" customFormat="1" ht="14.25" hidden="1" customHeight="1" x14ac:dyDescent="0.2">
      <c r="A2088" s="42"/>
      <c r="B2088" s="45"/>
      <c r="C2088" s="27" t="s">
        <v>15</v>
      </c>
      <c r="D2088" s="135">
        <f t="shared" si="417"/>
        <v>0</v>
      </c>
      <c r="E2088" s="135"/>
      <c r="F2088" s="135"/>
      <c r="G2088" s="23" t="e">
        <f t="shared" si="419"/>
        <v>#DIV/0!</v>
      </c>
      <c r="H2088" s="135"/>
      <c r="I2088" s="135">
        <f t="shared" si="418"/>
        <v>0</v>
      </c>
      <c r="J2088" s="135">
        <f t="shared" si="418"/>
        <v>0</v>
      </c>
      <c r="K2088" s="23" t="e">
        <f t="shared" si="411"/>
        <v>#DIV/0!</v>
      </c>
      <c r="L2088" s="135"/>
      <c r="M2088" s="135"/>
      <c r="N2088" s="135"/>
      <c r="O2088" s="23" t="e">
        <f t="shared" si="412"/>
        <v>#DIV/0!</v>
      </c>
      <c r="P2088" s="19">
        <f t="shared" si="420"/>
        <v>0</v>
      </c>
      <c r="R2088" s="5"/>
    </row>
    <row r="2089" spans="1:18" s="2" customFormat="1" ht="39" hidden="1" customHeight="1" x14ac:dyDescent="0.2">
      <c r="A2089" s="42"/>
      <c r="B2089" s="112"/>
      <c r="C2089" s="53" t="s">
        <v>150</v>
      </c>
      <c r="D2089" s="140">
        <f t="shared" si="417"/>
        <v>0</v>
      </c>
      <c r="E2089" s="140"/>
      <c r="F2089" s="140"/>
      <c r="G2089" s="50" t="e">
        <f t="shared" si="419"/>
        <v>#DIV/0!</v>
      </c>
      <c r="H2089" s="140"/>
      <c r="I2089" s="140">
        <f t="shared" si="418"/>
        <v>0</v>
      </c>
      <c r="J2089" s="135">
        <f t="shared" si="418"/>
        <v>0</v>
      </c>
      <c r="K2089" s="50" t="e">
        <f t="shared" si="411"/>
        <v>#DIV/0!</v>
      </c>
      <c r="L2089" s="140"/>
      <c r="M2089" s="140"/>
      <c r="N2089" s="140"/>
      <c r="O2089" s="50" t="e">
        <f t="shared" si="412"/>
        <v>#DIV/0!</v>
      </c>
      <c r="P2089" s="34">
        <f t="shared" si="420"/>
        <v>0</v>
      </c>
      <c r="R2089" s="5"/>
    </row>
    <row r="2090" spans="1:18" s="2" customFormat="1" ht="15" customHeight="1" x14ac:dyDescent="0.2">
      <c r="A2090" s="42"/>
      <c r="B2090" s="32">
        <v>85404</v>
      </c>
      <c r="C2090" s="25" t="s">
        <v>148</v>
      </c>
      <c r="D2090" s="135">
        <f t="shared" si="417"/>
        <v>10954970</v>
      </c>
      <c r="E2090" s="135">
        <f>SUM(E2091,E2100)</f>
        <v>11704770</v>
      </c>
      <c r="F2090" s="135">
        <f>SUM(F2091,F2100)</f>
        <v>11598441.52</v>
      </c>
      <c r="G2090" s="23">
        <f t="shared" si="419"/>
        <v>99.091579928524865</v>
      </c>
      <c r="H2090" s="135">
        <f>SUM(H2091,H2100)</f>
        <v>4191220</v>
      </c>
      <c r="I2090" s="135">
        <f t="shared" si="418"/>
        <v>4392820</v>
      </c>
      <c r="J2090" s="135">
        <f t="shared" si="418"/>
        <v>4352524.7399999993</v>
      </c>
      <c r="K2090" s="23">
        <f t="shared" si="411"/>
        <v>99.08270177243773</v>
      </c>
      <c r="L2090" s="135">
        <f>SUM(L2091,L2100)</f>
        <v>6763750</v>
      </c>
      <c r="M2090" s="135">
        <f>SUM(M2091,M2100)</f>
        <v>7311950</v>
      </c>
      <c r="N2090" s="135">
        <f>SUM(N2091,N2100)</f>
        <v>7245916.7800000003</v>
      </c>
      <c r="O2090" s="23">
        <f t="shared" si="412"/>
        <v>99.096913682396632</v>
      </c>
      <c r="P2090" s="59">
        <f t="shared" si="420"/>
        <v>749800</v>
      </c>
      <c r="R2090" s="5"/>
    </row>
    <row r="2091" spans="1:18" s="2" customFormat="1" ht="12.75" customHeight="1" x14ac:dyDescent="0.2">
      <c r="A2091" s="42"/>
      <c r="B2091" s="205"/>
      <c r="C2091" s="41" t="s">
        <v>110</v>
      </c>
      <c r="D2091" s="135">
        <f t="shared" si="417"/>
        <v>10954970</v>
      </c>
      <c r="E2091" s="135">
        <f>SUM(E2093,E2097,E2098,E2099)</f>
        <v>11704770</v>
      </c>
      <c r="F2091" s="135">
        <f>SUM(F2093,F2097,F2098,F2099)</f>
        <v>11598441.52</v>
      </c>
      <c r="G2091" s="23">
        <f t="shared" si="419"/>
        <v>99.091579928524865</v>
      </c>
      <c r="H2091" s="135">
        <f>SUM(H2093,H2097,H2098,H2099)</f>
        <v>4191220</v>
      </c>
      <c r="I2091" s="135">
        <f t="shared" si="418"/>
        <v>4392820</v>
      </c>
      <c r="J2091" s="135">
        <f t="shared" si="418"/>
        <v>4352524.7399999993</v>
      </c>
      <c r="K2091" s="23">
        <f t="shared" si="411"/>
        <v>99.08270177243773</v>
      </c>
      <c r="L2091" s="135">
        <f>SUM(L2093,L2097,L2098,L2099)</f>
        <v>6763750</v>
      </c>
      <c r="M2091" s="135">
        <f>SUM(M2093,M2097,M2098,M2099)</f>
        <v>7311950</v>
      </c>
      <c r="N2091" s="135">
        <f>SUM(N2093,N2097,N2098,N2099)</f>
        <v>7245916.7800000003</v>
      </c>
      <c r="O2091" s="23">
        <f t="shared" si="412"/>
        <v>99.096913682396632</v>
      </c>
      <c r="P2091" s="19">
        <f t="shared" si="420"/>
        <v>749800</v>
      </c>
      <c r="R2091" s="5"/>
    </row>
    <row r="2092" spans="1:18" s="2" customFormat="1" ht="12" customHeight="1" x14ac:dyDescent="0.2">
      <c r="A2092" s="42"/>
      <c r="B2092" s="205"/>
      <c r="C2092" s="27" t="s">
        <v>22</v>
      </c>
      <c r="D2092" s="135"/>
      <c r="E2092" s="135"/>
      <c r="F2092" s="135"/>
      <c r="G2092" s="23"/>
      <c r="H2092" s="135"/>
      <c r="I2092" s="135"/>
      <c r="J2092" s="135"/>
      <c r="K2092" s="23"/>
      <c r="L2092" s="135"/>
      <c r="M2092" s="135"/>
      <c r="N2092" s="135"/>
      <c r="O2092" s="23"/>
      <c r="P2092" s="19">
        <f t="shared" si="420"/>
        <v>0</v>
      </c>
      <c r="R2092" s="5"/>
    </row>
    <row r="2093" spans="1:18" s="2" customFormat="1" ht="12.75" customHeight="1" x14ac:dyDescent="0.2">
      <c r="A2093" s="42"/>
      <c r="B2093" s="205"/>
      <c r="C2093" s="22" t="s">
        <v>14</v>
      </c>
      <c r="D2093" s="135">
        <f t="shared" si="417"/>
        <v>3454950</v>
      </c>
      <c r="E2093" s="135">
        <f>SUM(E2095:E2096)</f>
        <v>3471340</v>
      </c>
      <c r="F2093" s="135">
        <f>SUM(F2095:F2096)</f>
        <v>3401163.88</v>
      </c>
      <c r="G2093" s="23">
        <f t="shared" si="419"/>
        <v>97.978414099454383</v>
      </c>
      <c r="H2093" s="135">
        <f>SUM(H2095:H2096)</f>
        <v>1141220</v>
      </c>
      <c r="I2093" s="135">
        <f t="shared" si="418"/>
        <v>1144210</v>
      </c>
      <c r="J2093" s="135">
        <f t="shared" si="418"/>
        <v>1119970.5</v>
      </c>
      <c r="K2093" s="23">
        <f t="shared" si="411"/>
        <v>97.881551463455125</v>
      </c>
      <c r="L2093" s="135">
        <f>SUM(L2095:L2096)</f>
        <v>2313730</v>
      </c>
      <c r="M2093" s="135">
        <f>SUM(M2095:M2096)</f>
        <v>2327130</v>
      </c>
      <c r="N2093" s="135">
        <f>SUM(N2095:N2096)</f>
        <v>2281193.38</v>
      </c>
      <c r="O2093" s="23">
        <f t="shared" si="412"/>
        <v>98.026039800097109</v>
      </c>
      <c r="P2093" s="19">
        <f t="shared" si="420"/>
        <v>16390</v>
      </c>
      <c r="R2093" s="5"/>
    </row>
    <row r="2094" spans="1:18" s="2" customFormat="1" x14ac:dyDescent="0.2">
      <c r="A2094" s="42"/>
      <c r="B2094" s="205"/>
      <c r="C2094" s="27" t="s">
        <v>15</v>
      </c>
      <c r="D2094" s="135"/>
      <c r="E2094" s="135"/>
      <c r="F2094" s="135"/>
      <c r="G2094" s="23"/>
      <c r="H2094" s="135"/>
      <c r="I2094" s="135"/>
      <c r="J2094" s="135"/>
      <c r="K2094" s="23"/>
      <c r="L2094" s="135"/>
      <c r="M2094" s="135"/>
      <c r="N2094" s="135"/>
      <c r="O2094" s="23"/>
      <c r="P2094" s="19">
        <f t="shared" si="420"/>
        <v>0</v>
      </c>
      <c r="R2094" s="5"/>
    </row>
    <row r="2095" spans="1:18" s="2" customFormat="1" ht="12" customHeight="1" x14ac:dyDescent="0.2">
      <c r="A2095" s="42"/>
      <c r="B2095" s="205"/>
      <c r="C2095" s="27" t="s">
        <v>19</v>
      </c>
      <c r="D2095" s="135">
        <f t="shared" si="417"/>
        <v>3181290</v>
      </c>
      <c r="E2095" s="135">
        <v>3069230</v>
      </c>
      <c r="F2095" s="135">
        <v>3013220.55</v>
      </c>
      <c r="G2095" s="23">
        <f t="shared" si="419"/>
        <v>98.175130244393543</v>
      </c>
      <c r="H2095" s="135">
        <v>962770</v>
      </c>
      <c r="I2095" s="135">
        <f t="shared" si="418"/>
        <v>879170</v>
      </c>
      <c r="J2095" s="135">
        <f t="shared" si="418"/>
        <v>863229.29</v>
      </c>
      <c r="K2095" s="23">
        <f t="shared" si="411"/>
        <v>98.186845547505044</v>
      </c>
      <c r="L2095" s="135">
        <v>2218520</v>
      </c>
      <c r="M2095" s="135">
        <v>2190060</v>
      </c>
      <c r="N2095" s="135">
        <v>2149991.2599999998</v>
      </c>
      <c r="O2095" s="23">
        <f t="shared" ref="O2095:O2158" si="421">N2095/M2095*100</f>
        <v>98.17042729422937</v>
      </c>
      <c r="P2095" s="19">
        <f t="shared" si="420"/>
        <v>-112060</v>
      </c>
      <c r="R2095" s="5"/>
    </row>
    <row r="2096" spans="1:18" s="2" customFormat="1" ht="15" customHeight="1" x14ac:dyDescent="0.2">
      <c r="A2096" s="42"/>
      <c r="B2096" s="205"/>
      <c r="C2096" s="27" t="s">
        <v>18</v>
      </c>
      <c r="D2096" s="135">
        <f t="shared" si="417"/>
        <v>273660</v>
      </c>
      <c r="E2096" s="135">
        <v>402110</v>
      </c>
      <c r="F2096" s="135">
        <v>387943.33</v>
      </c>
      <c r="G2096" s="23">
        <f t="shared" si="419"/>
        <v>96.476916764069543</v>
      </c>
      <c r="H2096" s="135">
        <v>178450</v>
      </c>
      <c r="I2096" s="135">
        <f t="shared" si="418"/>
        <v>265040</v>
      </c>
      <c r="J2096" s="135">
        <f t="shared" si="418"/>
        <v>256741.21000000002</v>
      </c>
      <c r="K2096" s="23">
        <f>J2096/I2096*100</f>
        <v>96.868853757923347</v>
      </c>
      <c r="L2096" s="135">
        <v>95210</v>
      </c>
      <c r="M2096" s="135">
        <v>137070</v>
      </c>
      <c r="N2096" s="135">
        <v>131202.12</v>
      </c>
      <c r="O2096" s="23">
        <f t="shared" si="421"/>
        <v>95.719063252352811</v>
      </c>
      <c r="P2096" s="19">
        <f t="shared" si="420"/>
        <v>128450</v>
      </c>
      <c r="R2096" s="5"/>
    </row>
    <row r="2097" spans="1:18" s="2" customFormat="1" ht="11.25" customHeight="1" x14ac:dyDescent="0.2">
      <c r="A2097" s="42"/>
      <c r="B2097" s="205"/>
      <c r="C2097" s="22" t="s">
        <v>16</v>
      </c>
      <c r="D2097" s="135">
        <f t="shared" si="417"/>
        <v>7500000</v>
      </c>
      <c r="E2097" s="135">
        <v>8230930</v>
      </c>
      <c r="F2097" s="135">
        <v>8194777.6399999997</v>
      </c>
      <c r="G2097" s="23">
        <f t="shared" si="419"/>
        <v>99.560774298894529</v>
      </c>
      <c r="H2097" s="135">
        <v>3050000</v>
      </c>
      <c r="I2097" s="135">
        <f t="shared" si="418"/>
        <v>3246110</v>
      </c>
      <c r="J2097" s="135">
        <f t="shared" si="418"/>
        <v>3230054.2399999993</v>
      </c>
      <c r="K2097" s="23">
        <f t="shared" ref="K2097:K2104" si="422">J2097/I2097*100</f>
        <v>99.505384598796681</v>
      </c>
      <c r="L2097" s="135">
        <v>4450000</v>
      </c>
      <c r="M2097" s="135">
        <v>4984820</v>
      </c>
      <c r="N2097" s="135">
        <v>4964723.4000000004</v>
      </c>
      <c r="O2097" s="23">
        <f t="shared" si="421"/>
        <v>99.596844018439995</v>
      </c>
      <c r="P2097" s="34">
        <f t="shared" si="420"/>
        <v>730930</v>
      </c>
      <c r="R2097" s="5"/>
    </row>
    <row r="2098" spans="1:18" s="2" customFormat="1" ht="15" customHeight="1" x14ac:dyDescent="0.2">
      <c r="A2098" s="42"/>
      <c r="B2098" s="207"/>
      <c r="C2098" s="49" t="s">
        <v>17</v>
      </c>
      <c r="D2098" s="140">
        <f t="shared" si="417"/>
        <v>20</v>
      </c>
      <c r="E2098" s="140">
        <v>2500</v>
      </c>
      <c r="F2098" s="140">
        <v>2500</v>
      </c>
      <c r="G2098" s="50">
        <f t="shared" si="419"/>
        <v>100</v>
      </c>
      <c r="H2098" s="140"/>
      <c r="I2098" s="140">
        <f t="shared" si="418"/>
        <v>2500</v>
      </c>
      <c r="J2098" s="140">
        <f t="shared" si="418"/>
        <v>2500</v>
      </c>
      <c r="K2098" s="50">
        <f t="shared" ref="K2098" si="423">J2098/I2098*100</f>
        <v>100</v>
      </c>
      <c r="L2098" s="135">
        <v>20</v>
      </c>
      <c r="M2098" s="135"/>
      <c r="N2098" s="135"/>
      <c r="O2098" s="23"/>
      <c r="P2098" s="19">
        <f t="shared" si="420"/>
        <v>2480</v>
      </c>
      <c r="R2098" s="5"/>
    </row>
    <row r="2099" spans="1:18" s="2" customFormat="1" ht="38.25" hidden="1" customHeight="1" x14ac:dyDescent="0.2">
      <c r="A2099" s="42"/>
      <c r="B2099" s="205"/>
      <c r="C2099" s="24" t="s">
        <v>149</v>
      </c>
      <c r="D2099" s="135">
        <f t="shared" si="417"/>
        <v>0</v>
      </c>
      <c r="E2099" s="135"/>
      <c r="F2099" s="135"/>
      <c r="G2099" s="23" t="e">
        <f t="shared" si="419"/>
        <v>#DIV/0!</v>
      </c>
      <c r="H2099" s="135"/>
      <c r="I2099" s="135">
        <f t="shared" si="418"/>
        <v>0</v>
      </c>
      <c r="J2099" s="135">
        <f t="shared" si="418"/>
        <v>0</v>
      </c>
      <c r="K2099" s="23" t="e">
        <f t="shared" si="422"/>
        <v>#DIV/0!</v>
      </c>
      <c r="L2099" s="135"/>
      <c r="M2099" s="135"/>
      <c r="N2099" s="135"/>
      <c r="O2099" s="23" t="e">
        <f t="shared" si="421"/>
        <v>#DIV/0!</v>
      </c>
      <c r="P2099" s="19">
        <f t="shared" si="420"/>
        <v>0</v>
      </c>
      <c r="R2099" s="5"/>
    </row>
    <row r="2100" spans="1:18" s="2" customFormat="1" ht="15" hidden="1" customHeight="1" x14ac:dyDescent="0.2">
      <c r="A2100" s="42"/>
      <c r="B2100" s="205"/>
      <c r="C2100" s="25" t="s">
        <v>111</v>
      </c>
      <c r="D2100" s="135">
        <f t="shared" si="417"/>
        <v>0</v>
      </c>
      <c r="E2100" s="135">
        <f>SUM(E2102)</f>
        <v>0</v>
      </c>
      <c r="F2100" s="135">
        <f>SUM(F2102)</f>
        <v>0</v>
      </c>
      <c r="G2100" s="23" t="e">
        <f t="shared" si="419"/>
        <v>#DIV/0!</v>
      </c>
      <c r="H2100" s="135">
        <f>SUM(H2102)</f>
        <v>0</v>
      </c>
      <c r="I2100" s="135">
        <f t="shared" si="418"/>
        <v>0</v>
      </c>
      <c r="J2100" s="135">
        <f t="shared" si="418"/>
        <v>0</v>
      </c>
      <c r="K2100" s="23" t="e">
        <f t="shared" si="422"/>
        <v>#DIV/0!</v>
      </c>
      <c r="L2100" s="135">
        <f>SUM(L2102)</f>
        <v>0</v>
      </c>
      <c r="M2100" s="135">
        <f>SUM(M2102)</f>
        <v>0</v>
      </c>
      <c r="N2100" s="135">
        <f>SUM(N2102)</f>
        <v>0</v>
      </c>
      <c r="O2100" s="23" t="e">
        <f t="shared" si="421"/>
        <v>#DIV/0!</v>
      </c>
      <c r="P2100" s="19">
        <f t="shared" si="420"/>
        <v>0</v>
      </c>
      <c r="R2100" s="5"/>
    </row>
    <row r="2101" spans="1:18" s="2" customFormat="1" hidden="1" x14ac:dyDescent="0.2">
      <c r="A2101" s="42"/>
      <c r="B2101" s="205"/>
      <c r="C2101" s="26" t="s">
        <v>22</v>
      </c>
      <c r="D2101" s="135">
        <f t="shared" si="417"/>
        <v>0</v>
      </c>
      <c r="E2101" s="135"/>
      <c r="F2101" s="135"/>
      <c r="G2101" s="23" t="e">
        <f t="shared" si="419"/>
        <v>#DIV/0!</v>
      </c>
      <c r="H2101" s="135"/>
      <c r="I2101" s="135">
        <f t="shared" si="418"/>
        <v>0</v>
      </c>
      <c r="J2101" s="135">
        <f t="shared" si="418"/>
        <v>0</v>
      </c>
      <c r="K2101" s="23" t="e">
        <f t="shared" si="422"/>
        <v>#DIV/0!</v>
      </c>
      <c r="L2101" s="135"/>
      <c r="M2101" s="135"/>
      <c r="N2101" s="135"/>
      <c r="O2101" s="23" t="e">
        <f t="shared" si="421"/>
        <v>#DIV/0!</v>
      </c>
      <c r="P2101" s="19">
        <f t="shared" si="420"/>
        <v>0</v>
      </c>
      <c r="R2101" s="5"/>
    </row>
    <row r="2102" spans="1:18" s="2" customFormat="1" ht="15" hidden="1" customHeight="1" x14ac:dyDescent="0.2">
      <c r="A2102" s="42"/>
      <c r="B2102" s="205"/>
      <c r="C2102" s="22" t="s">
        <v>7</v>
      </c>
      <c r="D2102" s="135">
        <f t="shared" si="417"/>
        <v>0</v>
      </c>
      <c r="E2102" s="135"/>
      <c r="F2102" s="135"/>
      <c r="G2102" s="23" t="e">
        <f t="shared" si="419"/>
        <v>#DIV/0!</v>
      </c>
      <c r="H2102" s="135"/>
      <c r="I2102" s="135">
        <f t="shared" si="418"/>
        <v>0</v>
      </c>
      <c r="J2102" s="135">
        <f t="shared" si="418"/>
        <v>0</v>
      </c>
      <c r="K2102" s="23" t="e">
        <f t="shared" si="422"/>
        <v>#DIV/0!</v>
      </c>
      <c r="L2102" s="135"/>
      <c r="M2102" s="135"/>
      <c r="N2102" s="135"/>
      <c r="O2102" s="23" t="e">
        <f t="shared" si="421"/>
        <v>#DIV/0!</v>
      </c>
      <c r="P2102" s="19">
        <f t="shared" si="420"/>
        <v>0</v>
      </c>
      <c r="R2102" s="5"/>
    </row>
    <row r="2103" spans="1:18" s="2" customFormat="1" hidden="1" x14ac:dyDescent="0.2">
      <c r="A2103" s="42"/>
      <c r="B2103" s="205"/>
      <c r="C2103" s="27" t="s">
        <v>15</v>
      </c>
      <c r="D2103" s="135">
        <f t="shared" si="417"/>
        <v>0</v>
      </c>
      <c r="E2103" s="135"/>
      <c r="F2103" s="135"/>
      <c r="G2103" s="23" t="e">
        <f t="shared" si="419"/>
        <v>#DIV/0!</v>
      </c>
      <c r="H2103" s="135"/>
      <c r="I2103" s="135">
        <f t="shared" si="418"/>
        <v>0</v>
      </c>
      <c r="J2103" s="135">
        <f t="shared" si="418"/>
        <v>0</v>
      </c>
      <c r="K2103" s="23" t="e">
        <f t="shared" si="422"/>
        <v>#DIV/0!</v>
      </c>
      <c r="L2103" s="135"/>
      <c r="M2103" s="135"/>
      <c r="N2103" s="135"/>
      <c r="O2103" s="23" t="e">
        <f t="shared" si="421"/>
        <v>#DIV/0!</v>
      </c>
      <c r="P2103" s="19">
        <f t="shared" si="420"/>
        <v>0</v>
      </c>
      <c r="R2103" s="5"/>
    </row>
    <row r="2104" spans="1:18" s="2" customFormat="1" ht="39" hidden="1" customHeight="1" x14ac:dyDescent="0.2">
      <c r="A2104" s="42"/>
      <c r="B2104" s="207"/>
      <c r="C2104" s="28" t="s">
        <v>150</v>
      </c>
      <c r="D2104" s="140">
        <f t="shared" si="417"/>
        <v>0</v>
      </c>
      <c r="E2104" s="140"/>
      <c r="F2104" s="140"/>
      <c r="G2104" s="50" t="e">
        <f t="shared" si="419"/>
        <v>#DIV/0!</v>
      </c>
      <c r="H2104" s="140"/>
      <c r="I2104" s="140">
        <f t="shared" si="418"/>
        <v>0</v>
      </c>
      <c r="J2104" s="135">
        <f t="shared" si="418"/>
        <v>0</v>
      </c>
      <c r="K2104" s="50" t="e">
        <f t="shared" si="422"/>
        <v>#DIV/0!</v>
      </c>
      <c r="L2104" s="140"/>
      <c r="M2104" s="140"/>
      <c r="N2104" s="140"/>
      <c r="O2104" s="50" t="e">
        <f t="shared" si="421"/>
        <v>#DIV/0!</v>
      </c>
      <c r="P2104" s="34">
        <f t="shared" si="420"/>
        <v>0</v>
      </c>
      <c r="R2104" s="5"/>
    </row>
    <row r="2105" spans="1:18" s="2" customFormat="1" ht="27" customHeight="1" x14ac:dyDescent="0.2">
      <c r="A2105" s="42"/>
      <c r="B2105" s="85">
        <v>85406</v>
      </c>
      <c r="C2105" s="88" t="s">
        <v>119</v>
      </c>
      <c r="D2105" s="135">
        <f t="shared" ref="D2105:D2166" si="424">H2105+L2105</f>
        <v>27493660</v>
      </c>
      <c r="E2105" s="139">
        <f>SUM(E2106,E2115)</f>
        <v>43767170</v>
      </c>
      <c r="F2105" s="135">
        <f>SUM(F2106,F2115)</f>
        <v>42324850.120000005</v>
      </c>
      <c r="G2105" s="23">
        <f t="shared" si="419"/>
        <v>96.704562163831937</v>
      </c>
      <c r="H2105" s="139"/>
      <c r="I2105" s="135"/>
      <c r="J2105" s="135"/>
      <c r="K2105" s="54"/>
      <c r="L2105" s="139">
        <f>SUM(L2106,L2115)</f>
        <v>27493660</v>
      </c>
      <c r="M2105" s="139">
        <f>SUM(M2106,M2115)</f>
        <v>43767170</v>
      </c>
      <c r="N2105" s="139">
        <f>SUM(N2106,N2115)</f>
        <v>42324850.120000005</v>
      </c>
      <c r="O2105" s="54">
        <f t="shared" si="421"/>
        <v>96.704562163831937</v>
      </c>
      <c r="P2105" s="58">
        <f t="shared" si="420"/>
        <v>16273510</v>
      </c>
      <c r="R2105" s="5"/>
    </row>
    <row r="2106" spans="1:18" s="2" customFormat="1" ht="14.25" customHeight="1" x14ac:dyDescent="0.2">
      <c r="A2106" s="42"/>
      <c r="B2106" s="32"/>
      <c r="C2106" s="41" t="s">
        <v>110</v>
      </c>
      <c r="D2106" s="135">
        <f t="shared" si="424"/>
        <v>27493660</v>
      </c>
      <c r="E2106" s="135">
        <f>SUM(E2108,E2112,E2113,E2114)</f>
        <v>42367170</v>
      </c>
      <c r="F2106" s="135">
        <f>SUM(F2108,F2112,F2113,F2114)</f>
        <v>40924905.230000004</v>
      </c>
      <c r="G2106" s="23">
        <f t="shared" si="419"/>
        <v>96.595796296991281</v>
      </c>
      <c r="H2106" s="135"/>
      <c r="I2106" s="135"/>
      <c r="J2106" s="135"/>
      <c r="K2106" s="23"/>
      <c r="L2106" s="135">
        <f>SUM(L2108,L2112,L2113,L2114)</f>
        <v>27493660</v>
      </c>
      <c r="M2106" s="135">
        <f>SUM(M2108,M2112,M2113,M2114)</f>
        <v>42367170</v>
      </c>
      <c r="N2106" s="135">
        <f>SUM(N2108,N2112,N2113,N2114)</f>
        <v>40924905.230000004</v>
      </c>
      <c r="O2106" s="23">
        <f t="shared" si="421"/>
        <v>96.595796296991281</v>
      </c>
      <c r="P2106" s="19">
        <f t="shared" si="420"/>
        <v>14873510</v>
      </c>
      <c r="R2106" s="5"/>
    </row>
    <row r="2107" spans="1:18" s="2" customFormat="1" x14ac:dyDescent="0.2">
      <c r="A2107" s="42"/>
      <c r="B2107" s="32"/>
      <c r="C2107" s="27" t="s">
        <v>22</v>
      </c>
      <c r="D2107" s="135"/>
      <c r="E2107" s="135"/>
      <c r="F2107" s="135"/>
      <c r="G2107" s="23"/>
      <c r="H2107" s="135"/>
      <c r="I2107" s="135"/>
      <c r="J2107" s="135"/>
      <c r="K2107" s="23"/>
      <c r="L2107" s="135"/>
      <c r="M2107" s="135"/>
      <c r="N2107" s="135"/>
      <c r="O2107" s="23"/>
      <c r="P2107" s="19">
        <f t="shared" si="420"/>
        <v>0</v>
      </c>
      <c r="R2107" s="5"/>
    </row>
    <row r="2108" spans="1:18" s="2" customFormat="1" ht="15" customHeight="1" x14ac:dyDescent="0.2">
      <c r="A2108" s="42"/>
      <c r="B2108" s="32"/>
      <c r="C2108" s="22" t="s">
        <v>14</v>
      </c>
      <c r="D2108" s="135">
        <f t="shared" si="424"/>
        <v>23302420</v>
      </c>
      <c r="E2108" s="135">
        <f>SUM(E2110:E2111)</f>
        <v>34537994</v>
      </c>
      <c r="F2108" s="135">
        <f>SUM(F2110:F2111)</f>
        <v>33917015.060000002</v>
      </c>
      <c r="G2108" s="23">
        <f t="shared" si="419"/>
        <v>98.202041091326848</v>
      </c>
      <c r="H2108" s="135"/>
      <c r="I2108" s="135"/>
      <c r="J2108" s="135"/>
      <c r="K2108" s="23"/>
      <c r="L2108" s="135">
        <f>SUM(L2110:L2111)</f>
        <v>23302420</v>
      </c>
      <c r="M2108" s="135">
        <f>SUM(M2110:M2111)</f>
        <v>34537994</v>
      </c>
      <c r="N2108" s="135">
        <f>SUM(N2110:N2111)</f>
        <v>33917015.060000002</v>
      </c>
      <c r="O2108" s="23">
        <f t="shared" si="421"/>
        <v>98.202041091326848</v>
      </c>
      <c r="P2108" s="19">
        <f t="shared" si="420"/>
        <v>11235574</v>
      </c>
      <c r="R2108" s="5"/>
    </row>
    <row r="2109" spans="1:18" s="2" customFormat="1" ht="15" customHeight="1" x14ac:dyDescent="0.2">
      <c r="A2109" s="42"/>
      <c r="B2109" s="32"/>
      <c r="C2109" s="27" t="s">
        <v>15</v>
      </c>
      <c r="D2109" s="135"/>
      <c r="E2109" s="135"/>
      <c r="F2109" s="135"/>
      <c r="G2109" s="23"/>
      <c r="H2109" s="135"/>
      <c r="I2109" s="135"/>
      <c r="J2109" s="135"/>
      <c r="K2109" s="23"/>
      <c r="L2109" s="135"/>
      <c r="M2109" s="135"/>
      <c r="N2109" s="135"/>
      <c r="O2109" s="23"/>
      <c r="P2109" s="19">
        <f t="shared" si="420"/>
        <v>0</v>
      </c>
      <c r="R2109" s="5"/>
    </row>
    <row r="2110" spans="1:18" s="2" customFormat="1" ht="15" customHeight="1" x14ac:dyDescent="0.2">
      <c r="A2110" s="42"/>
      <c r="B2110" s="32"/>
      <c r="C2110" s="27" t="s">
        <v>19</v>
      </c>
      <c r="D2110" s="135">
        <f t="shared" si="424"/>
        <v>20717990</v>
      </c>
      <c r="E2110" s="135">
        <v>28553939</v>
      </c>
      <c r="F2110" s="135">
        <v>28016610.420000002</v>
      </c>
      <c r="G2110" s="23">
        <f t="shared" si="419"/>
        <v>98.118198053165287</v>
      </c>
      <c r="H2110" s="135"/>
      <c r="I2110" s="135"/>
      <c r="J2110" s="135"/>
      <c r="K2110" s="23"/>
      <c r="L2110" s="135">
        <v>20717990</v>
      </c>
      <c r="M2110" s="135">
        <v>28553939</v>
      </c>
      <c r="N2110" s="135">
        <v>28016610.420000002</v>
      </c>
      <c r="O2110" s="23">
        <f t="shared" si="421"/>
        <v>98.118198053165287</v>
      </c>
      <c r="P2110" s="19">
        <f t="shared" si="420"/>
        <v>7835949</v>
      </c>
      <c r="R2110" s="5"/>
    </row>
    <row r="2111" spans="1:18" s="2" customFormat="1" ht="15" customHeight="1" x14ac:dyDescent="0.2">
      <c r="A2111" s="42"/>
      <c r="B2111" s="32"/>
      <c r="C2111" s="27" t="s">
        <v>18</v>
      </c>
      <c r="D2111" s="135">
        <f t="shared" si="424"/>
        <v>2584430</v>
      </c>
      <c r="E2111" s="135">
        <v>5984055</v>
      </c>
      <c r="F2111" s="135">
        <v>5900404.6399999997</v>
      </c>
      <c r="G2111" s="23">
        <f t="shared" si="419"/>
        <v>98.602112447161659</v>
      </c>
      <c r="H2111" s="135"/>
      <c r="I2111" s="135"/>
      <c r="J2111" s="135"/>
      <c r="K2111" s="23"/>
      <c r="L2111" s="135">
        <v>2584430</v>
      </c>
      <c r="M2111" s="135">
        <v>5984055</v>
      </c>
      <c r="N2111" s="135">
        <v>5900404.6399999997</v>
      </c>
      <c r="O2111" s="23">
        <f t="shared" si="421"/>
        <v>98.602112447161659</v>
      </c>
      <c r="P2111" s="19">
        <f t="shared" si="420"/>
        <v>3399625</v>
      </c>
      <c r="R2111" s="5"/>
    </row>
    <row r="2112" spans="1:18" s="2" customFormat="1" ht="1.5" hidden="1" customHeight="1" x14ac:dyDescent="0.2">
      <c r="A2112" s="42"/>
      <c r="B2112" s="32"/>
      <c r="C2112" s="22" t="s">
        <v>16</v>
      </c>
      <c r="D2112" s="135">
        <f t="shared" si="424"/>
        <v>0</v>
      </c>
      <c r="E2112" s="135"/>
      <c r="F2112" s="135"/>
      <c r="G2112" s="23" t="e">
        <f t="shared" si="419"/>
        <v>#DIV/0!</v>
      </c>
      <c r="H2112" s="135"/>
      <c r="I2112" s="135"/>
      <c r="J2112" s="135"/>
      <c r="K2112" s="23"/>
      <c r="L2112" s="135"/>
      <c r="M2112" s="135"/>
      <c r="N2112" s="135"/>
      <c r="O2112" s="23" t="e">
        <f t="shared" si="421"/>
        <v>#DIV/0!</v>
      </c>
      <c r="P2112" s="19">
        <f t="shared" si="420"/>
        <v>0</v>
      </c>
      <c r="R2112" s="5"/>
    </row>
    <row r="2113" spans="1:18" s="2" customFormat="1" ht="11.25" customHeight="1" x14ac:dyDescent="0.2">
      <c r="A2113" s="42"/>
      <c r="B2113" s="32"/>
      <c r="C2113" s="22" t="s">
        <v>17</v>
      </c>
      <c r="D2113" s="135">
        <f t="shared" si="424"/>
        <v>11400</v>
      </c>
      <c r="E2113" s="135">
        <v>26520</v>
      </c>
      <c r="F2113" s="135">
        <v>21642.46</v>
      </c>
      <c r="G2113" s="23">
        <f t="shared" si="419"/>
        <v>81.608069381598796</v>
      </c>
      <c r="H2113" s="135"/>
      <c r="I2113" s="135"/>
      <c r="J2113" s="135"/>
      <c r="K2113" s="23"/>
      <c r="L2113" s="135">
        <v>11400</v>
      </c>
      <c r="M2113" s="135">
        <v>26520</v>
      </c>
      <c r="N2113" s="135">
        <v>21642.46</v>
      </c>
      <c r="O2113" s="23">
        <f t="shared" si="421"/>
        <v>81.608069381598796</v>
      </c>
      <c r="P2113" s="19">
        <f t="shared" si="420"/>
        <v>15120</v>
      </c>
      <c r="R2113" s="5"/>
    </row>
    <row r="2114" spans="1:18" s="2" customFormat="1" ht="42.75" customHeight="1" x14ac:dyDescent="0.2">
      <c r="A2114" s="42"/>
      <c r="B2114" s="32"/>
      <c r="C2114" s="24" t="s">
        <v>149</v>
      </c>
      <c r="D2114" s="135">
        <f t="shared" si="424"/>
        <v>4179840</v>
      </c>
      <c r="E2114" s="135">
        <v>7802656</v>
      </c>
      <c r="F2114" s="135">
        <v>6986247.71</v>
      </c>
      <c r="G2114" s="23">
        <f t="shared" si="419"/>
        <v>89.536789908461927</v>
      </c>
      <c r="H2114" s="135"/>
      <c r="I2114" s="135"/>
      <c r="J2114" s="135"/>
      <c r="K2114" s="23"/>
      <c r="L2114" s="135">
        <v>4179840</v>
      </c>
      <c r="M2114" s="135">
        <v>7802656</v>
      </c>
      <c r="N2114" s="135">
        <v>6986247.71</v>
      </c>
      <c r="O2114" s="23">
        <f t="shared" si="421"/>
        <v>89.536789908461927</v>
      </c>
      <c r="P2114" s="29">
        <f t="shared" si="420"/>
        <v>3622816</v>
      </c>
      <c r="R2114" s="5"/>
    </row>
    <row r="2115" spans="1:18" s="2" customFormat="1" ht="15" customHeight="1" x14ac:dyDescent="0.2">
      <c r="A2115" s="42"/>
      <c r="B2115" s="32"/>
      <c r="C2115" s="25" t="s">
        <v>111</v>
      </c>
      <c r="D2115" s="135"/>
      <c r="E2115" s="135">
        <f>SUM(E2117)</f>
        <v>1400000</v>
      </c>
      <c r="F2115" s="135">
        <f>SUM(F2117)</f>
        <v>1399944.89</v>
      </c>
      <c r="G2115" s="23">
        <f t="shared" si="419"/>
        <v>99.996063571428564</v>
      </c>
      <c r="H2115" s="135"/>
      <c r="I2115" s="135"/>
      <c r="J2115" s="135"/>
      <c r="K2115" s="23"/>
      <c r="L2115" s="135"/>
      <c r="M2115" s="135">
        <f>SUM(M2117)</f>
        <v>1400000</v>
      </c>
      <c r="N2115" s="135">
        <f>SUM(N2117)</f>
        <v>1399944.89</v>
      </c>
      <c r="O2115" s="23">
        <f t="shared" si="421"/>
        <v>99.996063571428564</v>
      </c>
      <c r="P2115" s="19">
        <f t="shared" si="420"/>
        <v>1400000</v>
      </c>
      <c r="R2115" s="5"/>
    </row>
    <row r="2116" spans="1:18" s="2" customFormat="1" x14ac:dyDescent="0.2">
      <c r="A2116" s="42"/>
      <c r="B2116" s="32"/>
      <c r="C2116" s="26" t="s">
        <v>22</v>
      </c>
      <c r="D2116" s="135"/>
      <c r="E2116" s="135"/>
      <c r="F2116" s="135"/>
      <c r="G2116" s="23"/>
      <c r="H2116" s="135"/>
      <c r="I2116" s="135"/>
      <c r="J2116" s="135"/>
      <c r="K2116" s="23"/>
      <c r="L2116" s="135"/>
      <c r="M2116" s="135"/>
      <c r="N2116" s="135"/>
      <c r="O2116" s="23"/>
      <c r="P2116" s="19">
        <f t="shared" si="420"/>
        <v>0</v>
      </c>
      <c r="R2116" s="5"/>
    </row>
    <row r="2117" spans="1:18" s="2" customFormat="1" ht="15" customHeight="1" x14ac:dyDescent="0.2">
      <c r="A2117" s="42"/>
      <c r="B2117" s="48"/>
      <c r="C2117" s="49" t="s">
        <v>7</v>
      </c>
      <c r="D2117" s="140"/>
      <c r="E2117" s="140">
        <v>1400000</v>
      </c>
      <c r="F2117" s="140">
        <v>1399944.89</v>
      </c>
      <c r="G2117" s="50">
        <f t="shared" si="419"/>
        <v>99.996063571428564</v>
      </c>
      <c r="H2117" s="140"/>
      <c r="I2117" s="140"/>
      <c r="J2117" s="140"/>
      <c r="K2117" s="50"/>
      <c r="L2117" s="140"/>
      <c r="M2117" s="140">
        <v>1400000</v>
      </c>
      <c r="N2117" s="140">
        <v>1399944.89</v>
      </c>
      <c r="O2117" s="50">
        <f t="shared" si="421"/>
        <v>99.996063571428564</v>
      </c>
      <c r="P2117" s="19">
        <f t="shared" si="420"/>
        <v>1400000</v>
      </c>
      <c r="R2117" s="5"/>
    </row>
    <row r="2118" spans="1:18" s="2" customFormat="1" hidden="1" x14ac:dyDescent="0.2">
      <c r="A2118" s="42"/>
      <c r="B2118" s="32"/>
      <c r="C2118" s="27" t="s">
        <v>15</v>
      </c>
      <c r="D2118" s="135">
        <f t="shared" si="424"/>
        <v>0</v>
      </c>
      <c r="E2118" s="135"/>
      <c r="F2118" s="135"/>
      <c r="G2118" s="23" t="e">
        <f t="shared" si="419"/>
        <v>#DIV/0!</v>
      </c>
      <c r="H2118" s="135"/>
      <c r="I2118" s="135">
        <f t="shared" si="418"/>
        <v>0</v>
      </c>
      <c r="J2118" s="135"/>
      <c r="K2118" s="23" t="e">
        <f>J2118/I2118*100</f>
        <v>#DIV/0!</v>
      </c>
      <c r="L2118" s="135"/>
      <c r="M2118" s="135"/>
      <c r="N2118" s="135"/>
      <c r="O2118" s="23" t="e">
        <f t="shared" si="421"/>
        <v>#DIV/0!</v>
      </c>
      <c r="P2118" s="19">
        <f t="shared" si="420"/>
        <v>0</v>
      </c>
      <c r="R2118" s="5"/>
    </row>
    <row r="2119" spans="1:18" s="2" customFormat="1" ht="39" hidden="1" customHeight="1" x14ac:dyDescent="0.2">
      <c r="A2119" s="42"/>
      <c r="B2119" s="48"/>
      <c r="C2119" s="51" t="s">
        <v>150</v>
      </c>
      <c r="D2119" s="140">
        <f t="shared" si="424"/>
        <v>0</v>
      </c>
      <c r="E2119" s="140"/>
      <c r="F2119" s="140"/>
      <c r="G2119" s="50" t="e">
        <f t="shared" si="419"/>
        <v>#DIV/0!</v>
      </c>
      <c r="H2119" s="140"/>
      <c r="I2119" s="140">
        <f t="shared" si="418"/>
        <v>0</v>
      </c>
      <c r="J2119" s="135"/>
      <c r="K2119" s="50" t="e">
        <f>J2119/I2119*100</f>
        <v>#DIV/0!</v>
      </c>
      <c r="L2119" s="140"/>
      <c r="M2119" s="140"/>
      <c r="N2119" s="140"/>
      <c r="O2119" s="50" t="e">
        <f t="shared" si="421"/>
        <v>#DIV/0!</v>
      </c>
      <c r="P2119" s="34">
        <f t="shared" si="420"/>
        <v>0</v>
      </c>
      <c r="R2119" s="5"/>
    </row>
    <row r="2120" spans="1:18" s="2" customFormat="1" ht="15" customHeight="1" x14ac:dyDescent="0.2">
      <c r="A2120" s="42"/>
      <c r="B2120" s="32">
        <v>85407</v>
      </c>
      <c r="C2120" s="25" t="s">
        <v>46</v>
      </c>
      <c r="D2120" s="135">
        <f t="shared" si="424"/>
        <v>49810660</v>
      </c>
      <c r="E2120" s="135">
        <f>SUM(E2121,E2130)</f>
        <v>58924327</v>
      </c>
      <c r="F2120" s="135">
        <f>SUM(F2121,F2130)</f>
        <v>57781973.089999996</v>
      </c>
      <c r="G2120" s="23">
        <f t="shared" si="419"/>
        <v>98.061320394885456</v>
      </c>
      <c r="H2120" s="135"/>
      <c r="I2120" s="135"/>
      <c r="J2120" s="135"/>
      <c r="K2120" s="23"/>
      <c r="L2120" s="135">
        <f>SUM(L2121,L2130)</f>
        <v>49810660</v>
      </c>
      <c r="M2120" s="135">
        <f>SUM(M2121,M2130)</f>
        <v>58924327</v>
      </c>
      <c r="N2120" s="135">
        <f>SUM(N2121,N2130)</f>
        <v>57781973.089999996</v>
      </c>
      <c r="O2120" s="23">
        <f t="shared" si="421"/>
        <v>98.061320394885456</v>
      </c>
      <c r="P2120" s="59">
        <f t="shared" si="420"/>
        <v>9113667</v>
      </c>
      <c r="R2120" s="5"/>
    </row>
    <row r="2121" spans="1:18" s="2" customFormat="1" ht="17.25" customHeight="1" x14ac:dyDescent="0.2">
      <c r="A2121" s="42"/>
      <c r="B2121" s="45"/>
      <c r="C2121" s="41" t="s">
        <v>110</v>
      </c>
      <c r="D2121" s="135">
        <f t="shared" si="424"/>
        <v>47356160</v>
      </c>
      <c r="E2121" s="135">
        <f>SUM(E2123,E2127,E2128,E2129)</f>
        <v>56038092</v>
      </c>
      <c r="F2121" s="135">
        <f>SUM(F2123,F2127,F2128,F2129)</f>
        <v>55436927.229999997</v>
      </c>
      <c r="G2121" s="23">
        <f t="shared" si="419"/>
        <v>98.927221201606926</v>
      </c>
      <c r="H2121" s="135"/>
      <c r="I2121" s="135"/>
      <c r="J2121" s="135"/>
      <c r="K2121" s="23"/>
      <c r="L2121" s="135">
        <f>SUM(L2123,L2127,L2128,L2129)</f>
        <v>47356160</v>
      </c>
      <c r="M2121" s="135">
        <f>SUM(M2123,M2127,M2128,M2129)</f>
        <v>56038092</v>
      </c>
      <c r="N2121" s="135">
        <f>SUM(N2123,N2127,N2128,N2129)</f>
        <v>55436927.229999997</v>
      </c>
      <c r="O2121" s="23">
        <f t="shared" si="421"/>
        <v>98.927221201606926</v>
      </c>
      <c r="P2121" s="19">
        <f t="shared" si="420"/>
        <v>8681932</v>
      </c>
      <c r="R2121" s="5"/>
    </row>
    <row r="2122" spans="1:18" s="2" customFormat="1" x14ac:dyDescent="0.2">
      <c r="A2122" s="42"/>
      <c r="B2122" s="45"/>
      <c r="C2122" s="27" t="s">
        <v>22</v>
      </c>
      <c r="D2122" s="135"/>
      <c r="E2122" s="135"/>
      <c r="F2122" s="135"/>
      <c r="G2122" s="23"/>
      <c r="H2122" s="135"/>
      <c r="I2122" s="135"/>
      <c r="J2122" s="135"/>
      <c r="K2122" s="23"/>
      <c r="L2122" s="135"/>
      <c r="M2122" s="135"/>
      <c r="N2122" s="135"/>
      <c r="O2122" s="23"/>
      <c r="P2122" s="19">
        <f t="shared" si="420"/>
        <v>0</v>
      </c>
      <c r="R2122" s="5"/>
    </row>
    <row r="2123" spans="1:18" s="2" customFormat="1" ht="15" customHeight="1" x14ac:dyDescent="0.2">
      <c r="A2123" s="43"/>
      <c r="B2123" s="46"/>
      <c r="C2123" s="37" t="s">
        <v>14</v>
      </c>
      <c r="D2123" s="136">
        <f t="shared" si="424"/>
        <v>47284230</v>
      </c>
      <c r="E2123" s="136">
        <f>SUM(E2125:E2126)</f>
        <v>55932118</v>
      </c>
      <c r="F2123" s="136">
        <f>SUM(F2125:F2126)</f>
        <v>55331530.199999996</v>
      </c>
      <c r="G2123" s="38">
        <f t="shared" si="419"/>
        <v>98.926220172817338</v>
      </c>
      <c r="H2123" s="136"/>
      <c r="I2123" s="136"/>
      <c r="J2123" s="136"/>
      <c r="K2123" s="38"/>
      <c r="L2123" s="136">
        <f>SUM(L2125:L2126)</f>
        <v>47284230</v>
      </c>
      <c r="M2123" s="136">
        <f>SUM(M2125:M2126)</f>
        <v>55932118</v>
      </c>
      <c r="N2123" s="136">
        <f>SUM(N2125:N2126)</f>
        <v>55331530.199999996</v>
      </c>
      <c r="O2123" s="38">
        <f t="shared" si="421"/>
        <v>98.926220172817338</v>
      </c>
      <c r="P2123" s="19">
        <f t="shared" si="420"/>
        <v>8647888</v>
      </c>
      <c r="R2123" s="5"/>
    </row>
    <row r="2124" spans="1:18" s="2" customFormat="1" ht="12" customHeight="1" x14ac:dyDescent="0.2">
      <c r="A2124" s="42"/>
      <c r="B2124" s="45"/>
      <c r="C2124" s="27" t="s">
        <v>15</v>
      </c>
      <c r="D2124" s="135"/>
      <c r="E2124" s="135"/>
      <c r="F2124" s="135"/>
      <c r="G2124" s="23"/>
      <c r="H2124" s="135"/>
      <c r="I2124" s="135"/>
      <c r="J2124" s="135"/>
      <c r="K2124" s="23"/>
      <c r="L2124" s="135"/>
      <c r="M2124" s="135"/>
      <c r="N2124" s="135"/>
      <c r="O2124" s="23"/>
      <c r="P2124" s="19">
        <f t="shared" si="420"/>
        <v>0</v>
      </c>
      <c r="R2124" s="5"/>
    </row>
    <row r="2125" spans="1:18" s="2" customFormat="1" ht="15" customHeight="1" x14ac:dyDescent="0.2">
      <c r="A2125" s="42"/>
      <c r="B2125" s="45"/>
      <c r="C2125" s="27" t="s">
        <v>19</v>
      </c>
      <c r="D2125" s="135">
        <f t="shared" si="424"/>
        <v>41407500</v>
      </c>
      <c r="E2125" s="135">
        <v>44633989</v>
      </c>
      <c r="F2125" s="135">
        <v>44299528.229999997</v>
      </c>
      <c r="G2125" s="23">
        <f t="shared" si="419"/>
        <v>99.250659021312202</v>
      </c>
      <c r="H2125" s="135"/>
      <c r="I2125" s="135"/>
      <c r="J2125" s="135"/>
      <c r="K2125" s="23"/>
      <c r="L2125" s="135">
        <v>41407500</v>
      </c>
      <c r="M2125" s="135">
        <v>44633989</v>
      </c>
      <c r="N2125" s="135">
        <v>44299528.229999997</v>
      </c>
      <c r="O2125" s="23">
        <f t="shared" si="421"/>
        <v>99.250659021312202</v>
      </c>
      <c r="P2125" s="19">
        <f t="shared" si="420"/>
        <v>3226489</v>
      </c>
      <c r="R2125" s="5"/>
    </row>
    <row r="2126" spans="1:18" s="2" customFormat="1" ht="15" customHeight="1" x14ac:dyDescent="0.2">
      <c r="A2126" s="42"/>
      <c r="B2126" s="45"/>
      <c r="C2126" s="27" t="s">
        <v>18</v>
      </c>
      <c r="D2126" s="135">
        <f t="shared" si="424"/>
        <v>5876730</v>
      </c>
      <c r="E2126" s="135">
        <v>11298129</v>
      </c>
      <c r="F2126" s="135">
        <v>11032001.970000001</v>
      </c>
      <c r="G2126" s="23">
        <f t="shared" si="419"/>
        <v>97.644503527973541</v>
      </c>
      <c r="H2126" s="135"/>
      <c r="I2126" s="135"/>
      <c r="J2126" s="135"/>
      <c r="K2126" s="23"/>
      <c r="L2126" s="135">
        <v>5876730</v>
      </c>
      <c r="M2126" s="135">
        <v>11298129</v>
      </c>
      <c r="N2126" s="135">
        <v>11032001.970000001</v>
      </c>
      <c r="O2126" s="23">
        <f t="shared" si="421"/>
        <v>97.644503527973541</v>
      </c>
      <c r="P2126" s="19">
        <f t="shared" si="420"/>
        <v>5421399</v>
      </c>
      <c r="R2126" s="5"/>
    </row>
    <row r="2127" spans="1:18" s="2" customFormat="1" ht="12.75" hidden="1" customHeight="1" x14ac:dyDescent="0.2">
      <c r="A2127" s="42"/>
      <c r="B2127" s="45"/>
      <c r="C2127" s="22" t="s">
        <v>16</v>
      </c>
      <c r="D2127" s="135">
        <f t="shared" si="424"/>
        <v>0</v>
      </c>
      <c r="E2127" s="135"/>
      <c r="F2127" s="135"/>
      <c r="G2127" s="23" t="e">
        <f t="shared" si="419"/>
        <v>#DIV/0!</v>
      </c>
      <c r="H2127" s="135"/>
      <c r="I2127" s="135"/>
      <c r="J2127" s="135"/>
      <c r="K2127" s="23"/>
      <c r="L2127" s="135"/>
      <c r="M2127" s="135"/>
      <c r="N2127" s="135"/>
      <c r="O2127" s="23" t="e">
        <f t="shared" si="421"/>
        <v>#DIV/0!</v>
      </c>
      <c r="P2127" s="19">
        <f t="shared" si="420"/>
        <v>0</v>
      </c>
      <c r="R2127" s="5"/>
    </row>
    <row r="2128" spans="1:18" s="2" customFormat="1" ht="11.25" customHeight="1" x14ac:dyDescent="0.2">
      <c r="A2128" s="42"/>
      <c r="B2128" s="45"/>
      <c r="C2128" s="22" t="s">
        <v>17</v>
      </c>
      <c r="D2128" s="135">
        <f t="shared" si="424"/>
        <v>71930</v>
      </c>
      <c r="E2128" s="135">
        <v>105974</v>
      </c>
      <c r="F2128" s="135">
        <v>105397.03</v>
      </c>
      <c r="G2128" s="23">
        <f t="shared" si="419"/>
        <v>99.455555136165472</v>
      </c>
      <c r="H2128" s="135"/>
      <c r="I2128" s="135"/>
      <c r="J2128" s="135"/>
      <c r="K2128" s="23"/>
      <c r="L2128" s="135">
        <v>71930</v>
      </c>
      <c r="M2128" s="135">
        <v>105974</v>
      </c>
      <c r="N2128" s="135">
        <v>105397.03</v>
      </c>
      <c r="O2128" s="23">
        <f t="shared" si="421"/>
        <v>99.455555136165472</v>
      </c>
      <c r="P2128" s="19">
        <f t="shared" si="420"/>
        <v>34044</v>
      </c>
      <c r="R2128" s="5"/>
    </row>
    <row r="2129" spans="1:19" s="2" customFormat="1" ht="36" hidden="1" customHeight="1" x14ac:dyDescent="0.2">
      <c r="A2129" s="42"/>
      <c r="B2129" s="45"/>
      <c r="C2129" s="24" t="s">
        <v>149</v>
      </c>
      <c r="D2129" s="135">
        <f t="shared" si="424"/>
        <v>0</v>
      </c>
      <c r="E2129" s="135"/>
      <c r="F2129" s="135"/>
      <c r="G2129" s="23" t="e">
        <f t="shared" si="419"/>
        <v>#DIV/0!</v>
      </c>
      <c r="H2129" s="135"/>
      <c r="I2129" s="135"/>
      <c r="J2129" s="135"/>
      <c r="K2129" s="23"/>
      <c r="L2129" s="135"/>
      <c r="M2129" s="135"/>
      <c r="N2129" s="135"/>
      <c r="O2129" s="23" t="e">
        <f t="shared" si="421"/>
        <v>#DIV/0!</v>
      </c>
      <c r="P2129" s="34">
        <f t="shared" si="420"/>
        <v>0</v>
      </c>
      <c r="R2129" s="5"/>
    </row>
    <row r="2130" spans="1:19" s="2" customFormat="1" ht="12" customHeight="1" x14ac:dyDescent="0.2">
      <c r="A2130" s="42"/>
      <c r="B2130" s="45"/>
      <c r="C2130" s="25" t="s">
        <v>111</v>
      </c>
      <c r="D2130" s="135">
        <f t="shared" si="424"/>
        <v>2454500</v>
      </c>
      <c r="E2130" s="135">
        <f>SUM(E2132)</f>
        <v>2886235</v>
      </c>
      <c r="F2130" s="141">
        <f>SUM(F2132)</f>
        <v>2345045.86</v>
      </c>
      <c r="G2130" s="23">
        <f t="shared" si="419"/>
        <v>81.24930437057273</v>
      </c>
      <c r="H2130" s="135"/>
      <c r="I2130" s="135"/>
      <c r="J2130" s="135"/>
      <c r="K2130" s="23"/>
      <c r="L2130" s="135">
        <f>SUM(L2132)</f>
        <v>2454500</v>
      </c>
      <c r="M2130" s="135">
        <f>SUM(M2132)</f>
        <v>2886235</v>
      </c>
      <c r="N2130" s="135">
        <f>SUM(N2132)</f>
        <v>2345045.86</v>
      </c>
      <c r="O2130" s="23">
        <f t="shared" si="421"/>
        <v>81.24930437057273</v>
      </c>
      <c r="P2130" s="19">
        <f t="shared" si="420"/>
        <v>431735</v>
      </c>
      <c r="R2130" s="5"/>
    </row>
    <row r="2131" spans="1:19" s="2" customFormat="1" x14ac:dyDescent="0.2">
      <c r="A2131" s="42"/>
      <c r="B2131" s="45"/>
      <c r="C2131" s="26" t="s">
        <v>22</v>
      </c>
      <c r="D2131" s="135"/>
      <c r="E2131" s="135"/>
      <c r="F2131" s="135"/>
      <c r="G2131" s="23"/>
      <c r="H2131" s="135"/>
      <c r="I2131" s="135"/>
      <c r="J2131" s="135"/>
      <c r="K2131" s="23"/>
      <c r="L2131" s="135"/>
      <c r="M2131" s="135"/>
      <c r="N2131" s="135"/>
      <c r="O2131" s="23"/>
      <c r="P2131" s="19">
        <f t="shared" si="420"/>
        <v>0</v>
      </c>
      <c r="R2131" s="5"/>
    </row>
    <row r="2132" spans="1:19" s="2" customFormat="1" ht="15" customHeight="1" x14ac:dyDescent="0.2">
      <c r="A2132" s="42"/>
      <c r="B2132" s="112"/>
      <c r="C2132" s="49" t="s">
        <v>7</v>
      </c>
      <c r="D2132" s="140">
        <f t="shared" si="424"/>
        <v>2454500</v>
      </c>
      <c r="E2132" s="140">
        <v>2886235</v>
      </c>
      <c r="F2132" s="140">
        <v>2345045.86</v>
      </c>
      <c r="G2132" s="50">
        <f t="shared" si="419"/>
        <v>81.24930437057273</v>
      </c>
      <c r="H2132" s="140"/>
      <c r="I2132" s="140"/>
      <c r="J2132" s="140"/>
      <c r="K2132" s="50"/>
      <c r="L2132" s="140">
        <v>2454500</v>
      </c>
      <c r="M2132" s="140">
        <v>2886235</v>
      </c>
      <c r="N2132" s="140">
        <v>2345045.86</v>
      </c>
      <c r="O2132" s="50">
        <f t="shared" si="421"/>
        <v>81.24930437057273</v>
      </c>
      <c r="P2132" s="19">
        <f t="shared" si="420"/>
        <v>431735</v>
      </c>
      <c r="R2132" s="5"/>
    </row>
    <row r="2133" spans="1:19" s="2" customFormat="1" hidden="1" x14ac:dyDescent="0.2">
      <c r="A2133" s="42"/>
      <c r="B2133" s="45"/>
      <c r="C2133" s="27" t="s">
        <v>15</v>
      </c>
      <c r="D2133" s="135"/>
      <c r="E2133" s="135"/>
      <c r="F2133" s="135"/>
      <c r="G2133" s="23"/>
      <c r="H2133" s="135"/>
      <c r="I2133" s="135"/>
      <c r="J2133" s="135">
        <f t="shared" ref="J2133:J2179" si="425">F2133-N2133</f>
        <v>0</v>
      </c>
      <c r="K2133" s="23"/>
      <c r="L2133" s="135"/>
      <c r="M2133" s="135"/>
      <c r="N2133" s="135"/>
      <c r="O2133" s="23"/>
      <c r="P2133" s="19">
        <f t="shared" si="420"/>
        <v>0</v>
      </c>
      <c r="R2133" s="5"/>
    </row>
    <row r="2134" spans="1:19" s="2" customFormat="1" ht="38.25" hidden="1" customHeight="1" x14ac:dyDescent="0.2">
      <c r="A2134" s="42"/>
      <c r="B2134" s="112"/>
      <c r="C2134" s="51" t="s">
        <v>150</v>
      </c>
      <c r="D2134" s="140">
        <f t="shared" si="424"/>
        <v>0</v>
      </c>
      <c r="E2134" s="140"/>
      <c r="F2134" s="140"/>
      <c r="G2134" s="50" t="e">
        <f t="shared" si="419"/>
        <v>#DIV/0!</v>
      </c>
      <c r="H2134" s="140"/>
      <c r="I2134" s="140"/>
      <c r="J2134" s="140">
        <f t="shared" si="425"/>
        <v>0</v>
      </c>
      <c r="K2134" s="50"/>
      <c r="L2134" s="140"/>
      <c r="M2134" s="140"/>
      <c r="N2134" s="140"/>
      <c r="O2134" s="50" t="e">
        <f t="shared" si="421"/>
        <v>#DIV/0!</v>
      </c>
      <c r="P2134" s="34">
        <f t="shared" si="420"/>
        <v>0</v>
      </c>
      <c r="R2134" s="5"/>
    </row>
    <row r="2135" spans="1:19" s="2" customFormat="1" ht="14.25" customHeight="1" x14ac:dyDescent="0.2">
      <c r="A2135" s="42"/>
      <c r="B2135" s="32">
        <v>85410</v>
      </c>
      <c r="C2135" s="25" t="s">
        <v>47</v>
      </c>
      <c r="D2135" s="135">
        <f t="shared" si="424"/>
        <v>23818880</v>
      </c>
      <c r="E2135" s="135">
        <f>SUM(E2136,E2145)</f>
        <v>29310605</v>
      </c>
      <c r="F2135" s="135">
        <f>SUM(F2136,F2145)</f>
        <v>29000896.02</v>
      </c>
      <c r="G2135" s="23">
        <f t="shared" si="419"/>
        <v>98.943355212217554</v>
      </c>
      <c r="H2135" s="135"/>
      <c r="I2135" s="135"/>
      <c r="J2135" s="135"/>
      <c r="K2135" s="23"/>
      <c r="L2135" s="135">
        <f>SUM(L2136,L2145)</f>
        <v>23818880</v>
      </c>
      <c r="M2135" s="135">
        <f>SUM(M2136,M2145)</f>
        <v>29310605</v>
      </c>
      <c r="N2135" s="135">
        <f>SUM(N2136,N2145)</f>
        <v>29000896.02</v>
      </c>
      <c r="O2135" s="23">
        <f t="shared" si="421"/>
        <v>98.943355212217554</v>
      </c>
      <c r="P2135" s="59">
        <f t="shared" si="420"/>
        <v>5491725</v>
      </c>
      <c r="R2135" s="5"/>
    </row>
    <row r="2136" spans="1:19" s="2" customFormat="1" ht="13.5" customHeight="1" x14ac:dyDescent="0.2">
      <c r="A2136" s="42"/>
      <c r="B2136" s="45"/>
      <c r="C2136" s="41" t="s">
        <v>110</v>
      </c>
      <c r="D2136" s="135">
        <f t="shared" si="424"/>
        <v>23818880</v>
      </c>
      <c r="E2136" s="135">
        <f>SUM(E2138,E2142,E2143,E2144)</f>
        <v>29310605</v>
      </c>
      <c r="F2136" s="135">
        <f>SUM(F2138,F2142,F2143,F2144)</f>
        <v>29000896.02</v>
      </c>
      <c r="G2136" s="23">
        <f t="shared" si="419"/>
        <v>98.943355212217554</v>
      </c>
      <c r="H2136" s="135"/>
      <c r="I2136" s="135"/>
      <c r="J2136" s="135"/>
      <c r="K2136" s="23"/>
      <c r="L2136" s="135">
        <f>SUM(L2138,L2142,L2143,L2144)</f>
        <v>23818880</v>
      </c>
      <c r="M2136" s="135">
        <f>SUM(M2138,M2142,M2143,M2144)</f>
        <v>29310605</v>
      </c>
      <c r="N2136" s="135">
        <f>SUM(N2138,N2142,N2143,N2144)</f>
        <v>29000896.02</v>
      </c>
      <c r="O2136" s="23">
        <f t="shared" si="421"/>
        <v>98.943355212217554</v>
      </c>
      <c r="P2136" s="19">
        <f t="shared" si="420"/>
        <v>5491725</v>
      </c>
      <c r="R2136" s="5"/>
    </row>
    <row r="2137" spans="1:19" s="2" customFormat="1" x14ac:dyDescent="0.2">
      <c r="A2137" s="42"/>
      <c r="B2137" s="45"/>
      <c r="C2137" s="27" t="s">
        <v>22</v>
      </c>
      <c r="D2137" s="135"/>
      <c r="E2137" s="135"/>
      <c r="F2137" s="135"/>
      <c r="G2137" s="23"/>
      <c r="H2137" s="135"/>
      <c r="I2137" s="135"/>
      <c r="J2137" s="135"/>
      <c r="K2137" s="23"/>
      <c r="L2137" s="135"/>
      <c r="M2137" s="135"/>
      <c r="N2137" s="135"/>
      <c r="O2137" s="23"/>
      <c r="P2137" s="19">
        <f t="shared" si="420"/>
        <v>0</v>
      </c>
      <c r="R2137" s="5"/>
    </row>
    <row r="2138" spans="1:19" s="2" customFormat="1" ht="11.25" customHeight="1" x14ac:dyDescent="0.2">
      <c r="A2138" s="42"/>
      <c r="B2138" s="45"/>
      <c r="C2138" s="22" t="s">
        <v>14</v>
      </c>
      <c r="D2138" s="135">
        <f t="shared" si="424"/>
        <v>18896680</v>
      </c>
      <c r="E2138" s="135">
        <f>SUM(E2140:E2141)</f>
        <v>24057871</v>
      </c>
      <c r="F2138" s="135">
        <f>SUM(F2140:F2141)</f>
        <v>23749279.850000001</v>
      </c>
      <c r="G2138" s="23">
        <f t="shared" si="419"/>
        <v>98.71729651389353</v>
      </c>
      <c r="H2138" s="135"/>
      <c r="I2138" s="135"/>
      <c r="J2138" s="135"/>
      <c r="K2138" s="23"/>
      <c r="L2138" s="135">
        <f>SUM(L2140:L2141)</f>
        <v>18896680</v>
      </c>
      <c r="M2138" s="135">
        <f>SUM(M2140:M2141)</f>
        <v>24057871</v>
      </c>
      <c r="N2138" s="135">
        <f>SUM(N2140:N2141)</f>
        <v>23749279.850000001</v>
      </c>
      <c r="O2138" s="23">
        <f t="shared" si="421"/>
        <v>98.71729651389353</v>
      </c>
      <c r="P2138" s="19">
        <f t="shared" si="420"/>
        <v>5161191</v>
      </c>
      <c r="R2138" s="5"/>
    </row>
    <row r="2139" spans="1:19" s="2" customFormat="1" x14ac:dyDescent="0.2">
      <c r="A2139" s="42"/>
      <c r="B2139" s="45"/>
      <c r="C2139" s="27" t="s">
        <v>15</v>
      </c>
      <c r="D2139" s="135"/>
      <c r="E2139" s="135"/>
      <c r="F2139" s="135"/>
      <c r="G2139" s="23"/>
      <c r="H2139" s="135"/>
      <c r="I2139" s="135"/>
      <c r="J2139" s="135"/>
      <c r="K2139" s="23"/>
      <c r="L2139" s="135"/>
      <c r="M2139" s="135"/>
      <c r="N2139" s="135"/>
      <c r="O2139" s="23"/>
      <c r="P2139" s="19">
        <f t="shared" si="420"/>
        <v>0</v>
      </c>
      <c r="R2139" s="5"/>
    </row>
    <row r="2140" spans="1:19" s="2" customFormat="1" ht="15" customHeight="1" x14ac:dyDescent="0.2">
      <c r="A2140" s="42"/>
      <c r="B2140" s="45"/>
      <c r="C2140" s="27" t="s">
        <v>19</v>
      </c>
      <c r="D2140" s="135">
        <f t="shared" si="424"/>
        <v>14218740</v>
      </c>
      <c r="E2140" s="135">
        <v>15162451</v>
      </c>
      <c r="F2140" s="135">
        <v>14953433.869999999</v>
      </c>
      <c r="G2140" s="23">
        <f t="shared" si="419"/>
        <v>98.621481909488111</v>
      </c>
      <c r="H2140" s="135"/>
      <c r="I2140" s="135"/>
      <c r="J2140" s="135"/>
      <c r="K2140" s="23"/>
      <c r="L2140" s="135">
        <v>14218740</v>
      </c>
      <c r="M2140" s="135">
        <v>15162451</v>
      </c>
      <c r="N2140" s="135">
        <v>14953433.869999999</v>
      </c>
      <c r="O2140" s="23">
        <f t="shared" si="421"/>
        <v>98.621481909488111</v>
      </c>
      <c r="P2140" s="19">
        <f t="shared" si="420"/>
        <v>943711</v>
      </c>
      <c r="R2140" s="5"/>
    </row>
    <row r="2141" spans="1:19" s="2" customFormat="1" ht="15" customHeight="1" x14ac:dyDescent="0.2">
      <c r="A2141" s="42"/>
      <c r="B2141" s="45"/>
      <c r="C2141" s="27" t="s">
        <v>18</v>
      </c>
      <c r="D2141" s="135">
        <f t="shared" si="424"/>
        <v>4677940</v>
      </c>
      <c r="E2141" s="135">
        <v>8895420</v>
      </c>
      <c r="F2141" s="135">
        <v>8795845.9800000004</v>
      </c>
      <c r="G2141" s="23">
        <f t="shared" ref="G2141:G2218" si="426">F2141/E2141*100</f>
        <v>98.880614743317352</v>
      </c>
      <c r="H2141" s="135"/>
      <c r="I2141" s="135"/>
      <c r="J2141" s="135"/>
      <c r="K2141" s="23"/>
      <c r="L2141" s="135">
        <v>4677940</v>
      </c>
      <c r="M2141" s="135">
        <v>8895420</v>
      </c>
      <c r="N2141" s="135">
        <v>8795845.9800000004</v>
      </c>
      <c r="O2141" s="23">
        <f t="shared" si="421"/>
        <v>98.880614743317352</v>
      </c>
      <c r="P2141" s="19">
        <f t="shared" si="420"/>
        <v>4217480</v>
      </c>
      <c r="R2141" s="162"/>
      <c r="S2141" s="141"/>
    </row>
    <row r="2142" spans="1:19" s="2" customFormat="1" ht="15" customHeight="1" x14ac:dyDescent="0.2">
      <c r="A2142" s="42"/>
      <c r="B2142" s="45"/>
      <c r="C2142" s="22" t="s">
        <v>16</v>
      </c>
      <c r="D2142" s="135">
        <f t="shared" si="424"/>
        <v>4900000</v>
      </c>
      <c r="E2142" s="135">
        <v>5232174</v>
      </c>
      <c r="F2142" s="135">
        <v>5232064.83</v>
      </c>
      <c r="G2142" s="23">
        <f t="shared" si="426"/>
        <v>99.997913486822114</v>
      </c>
      <c r="H2142" s="135"/>
      <c r="I2142" s="135"/>
      <c r="J2142" s="135"/>
      <c r="K2142" s="23"/>
      <c r="L2142" s="135">
        <v>4900000</v>
      </c>
      <c r="M2142" s="135">
        <v>5232174</v>
      </c>
      <c r="N2142" s="135">
        <v>5232064.83</v>
      </c>
      <c r="O2142" s="23">
        <f t="shared" si="421"/>
        <v>99.997913486822114</v>
      </c>
      <c r="P2142" s="19">
        <f t="shared" si="420"/>
        <v>332174</v>
      </c>
      <c r="R2142" s="5"/>
    </row>
    <row r="2143" spans="1:19" s="2" customFormat="1" ht="15" customHeight="1" x14ac:dyDescent="0.2">
      <c r="A2143" s="117"/>
      <c r="B2143" s="112"/>
      <c r="C2143" s="49" t="s">
        <v>17</v>
      </c>
      <c r="D2143" s="140">
        <f t="shared" si="424"/>
        <v>22200</v>
      </c>
      <c r="E2143" s="140">
        <v>20560</v>
      </c>
      <c r="F2143" s="140">
        <v>19551.34</v>
      </c>
      <c r="G2143" s="50">
        <f t="shared" si="426"/>
        <v>95.09406614785992</v>
      </c>
      <c r="H2143" s="140"/>
      <c r="I2143" s="140"/>
      <c r="J2143" s="140"/>
      <c r="K2143" s="50"/>
      <c r="L2143" s="140">
        <v>22200</v>
      </c>
      <c r="M2143" s="140">
        <v>20560</v>
      </c>
      <c r="N2143" s="140">
        <v>19551.34</v>
      </c>
      <c r="O2143" s="50">
        <f t="shared" si="421"/>
        <v>95.09406614785992</v>
      </c>
      <c r="P2143" s="19">
        <f t="shared" si="420"/>
        <v>-1640</v>
      </c>
      <c r="R2143" s="55"/>
    </row>
    <row r="2144" spans="1:19" s="2" customFormat="1" ht="38.25" hidden="1" customHeight="1" x14ac:dyDescent="0.2">
      <c r="A2144" s="117"/>
      <c r="B2144" s="45"/>
      <c r="C2144" s="24" t="s">
        <v>149</v>
      </c>
      <c r="D2144" s="135"/>
      <c r="E2144" s="135"/>
      <c r="F2144" s="135"/>
      <c r="G2144" s="23" t="e">
        <f t="shared" si="426"/>
        <v>#DIV/0!</v>
      </c>
      <c r="H2144" s="135"/>
      <c r="I2144" s="135">
        <f t="shared" ref="I2144:I2187" si="427">E2144-M2144</f>
        <v>0</v>
      </c>
      <c r="J2144" s="135">
        <f t="shared" si="425"/>
        <v>0</v>
      </c>
      <c r="K2144" s="23"/>
      <c r="L2144" s="135"/>
      <c r="M2144" s="135"/>
      <c r="N2144" s="135"/>
      <c r="O2144" s="23" t="e">
        <f t="shared" si="421"/>
        <v>#DIV/0!</v>
      </c>
      <c r="P2144" s="19">
        <f t="shared" si="420"/>
        <v>0</v>
      </c>
      <c r="R2144" s="5"/>
    </row>
    <row r="2145" spans="1:18" s="2" customFormat="1" ht="12" hidden="1" customHeight="1" x14ac:dyDescent="0.2">
      <c r="A2145" s="117"/>
      <c r="B2145" s="45"/>
      <c r="C2145" s="25" t="s">
        <v>111</v>
      </c>
      <c r="D2145" s="135">
        <f t="shared" si="424"/>
        <v>0</v>
      </c>
      <c r="E2145" s="135">
        <f>SUM(E2147)</f>
        <v>0</v>
      </c>
      <c r="F2145" s="135">
        <f>SUM(F2147)</f>
        <v>0</v>
      </c>
      <c r="G2145" s="23" t="e">
        <f t="shared" si="426"/>
        <v>#DIV/0!</v>
      </c>
      <c r="H2145" s="135"/>
      <c r="I2145" s="135">
        <f t="shared" si="427"/>
        <v>0</v>
      </c>
      <c r="J2145" s="135">
        <f t="shared" si="425"/>
        <v>0</v>
      </c>
      <c r="K2145" s="23"/>
      <c r="L2145" s="135">
        <f>SUM(L2147)</f>
        <v>0</v>
      </c>
      <c r="M2145" s="135">
        <f>SUM(M2147)</f>
        <v>0</v>
      </c>
      <c r="N2145" s="135">
        <f>SUM(N2147)</f>
        <v>0</v>
      </c>
      <c r="O2145" s="23" t="e">
        <f t="shared" si="421"/>
        <v>#DIV/0!</v>
      </c>
      <c r="P2145" s="19">
        <f t="shared" si="420"/>
        <v>0</v>
      </c>
      <c r="R2145" s="5"/>
    </row>
    <row r="2146" spans="1:18" s="2" customFormat="1" ht="10.5" hidden="1" customHeight="1" x14ac:dyDescent="0.2">
      <c r="A2146" s="117"/>
      <c r="B2146" s="45"/>
      <c r="C2146" s="26" t="s">
        <v>22</v>
      </c>
      <c r="D2146" s="135"/>
      <c r="E2146" s="135"/>
      <c r="F2146" s="135"/>
      <c r="G2146" s="23"/>
      <c r="H2146" s="135"/>
      <c r="I2146" s="135">
        <f t="shared" si="427"/>
        <v>0</v>
      </c>
      <c r="J2146" s="135">
        <f t="shared" si="425"/>
        <v>0</v>
      </c>
      <c r="K2146" s="23"/>
      <c r="L2146" s="135"/>
      <c r="M2146" s="135"/>
      <c r="N2146" s="135"/>
      <c r="O2146" s="23"/>
      <c r="P2146" s="19">
        <f t="shared" ref="P2146:P2224" si="428">E2146-D2146</f>
        <v>0</v>
      </c>
      <c r="R2146" s="5"/>
    </row>
    <row r="2147" spans="1:18" s="2" customFormat="1" ht="12.75" hidden="1" customHeight="1" x14ac:dyDescent="0.2">
      <c r="A2147" s="117"/>
      <c r="B2147" s="112"/>
      <c r="C2147" s="49" t="s">
        <v>7</v>
      </c>
      <c r="D2147" s="140">
        <f t="shared" si="424"/>
        <v>0</v>
      </c>
      <c r="E2147" s="140"/>
      <c r="F2147" s="140"/>
      <c r="G2147" s="50" t="e">
        <f t="shared" si="426"/>
        <v>#DIV/0!</v>
      </c>
      <c r="H2147" s="140"/>
      <c r="I2147" s="140">
        <f t="shared" si="427"/>
        <v>0</v>
      </c>
      <c r="J2147" s="140">
        <f t="shared" si="425"/>
        <v>0</v>
      </c>
      <c r="K2147" s="50"/>
      <c r="L2147" s="140"/>
      <c r="M2147" s="140"/>
      <c r="N2147" s="140"/>
      <c r="O2147" s="50" t="e">
        <f t="shared" si="421"/>
        <v>#DIV/0!</v>
      </c>
      <c r="P2147" s="34">
        <f t="shared" si="428"/>
        <v>0</v>
      </c>
      <c r="R2147" s="5"/>
    </row>
    <row r="2148" spans="1:18" s="2" customFormat="1" hidden="1" x14ac:dyDescent="0.2">
      <c r="A2148" s="117"/>
      <c r="B2148" s="45"/>
      <c r="C2148" s="27" t="s">
        <v>15</v>
      </c>
      <c r="D2148" s="135"/>
      <c r="E2148" s="135"/>
      <c r="F2148" s="135"/>
      <c r="G2148" s="23" t="e">
        <f t="shared" si="426"/>
        <v>#DIV/0!</v>
      </c>
      <c r="H2148" s="135"/>
      <c r="I2148" s="135">
        <f t="shared" si="427"/>
        <v>0</v>
      </c>
      <c r="J2148" s="135">
        <f t="shared" si="425"/>
        <v>0</v>
      </c>
      <c r="K2148" s="23" t="e">
        <f>J2148/I2148*100</f>
        <v>#DIV/0!</v>
      </c>
      <c r="L2148" s="135"/>
      <c r="M2148" s="135"/>
      <c r="N2148" s="135"/>
      <c r="O2148" s="23" t="e">
        <f t="shared" si="421"/>
        <v>#DIV/0!</v>
      </c>
      <c r="P2148" s="19">
        <f t="shared" si="428"/>
        <v>0</v>
      </c>
      <c r="R2148" s="5"/>
    </row>
    <row r="2149" spans="1:18" s="2" customFormat="1" ht="38.25" hidden="1" customHeight="1" x14ac:dyDescent="0.2">
      <c r="A2149" s="117"/>
      <c r="B2149" s="45"/>
      <c r="C2149" s="137" t="s">
        <v>150</v>
      </c>
      <c r="D2149" s="135"/>
      <c r="E2149" s="135"/>
      <c r="F2149" s="135"/>
      <c r="G2149" s="23" t="e">
        <f t="shared" si="426"/>
        <v>#DIV/0!</v>
      </c>
      <c r="H2149" s="135"/>
      <c r="I2149" s="135">
        <f t="shared" si="427"/>
        <v>0</v>
      </c>
      <c r="J2149" s="135">
        <f t="shared" si="425"/>
        <v>0</v>
      </c>
      <c r="K2149" s="23" t="e">
        <f>J2149/I2149*100</f>
        <v>#DIV/0!</v>
      </c>
      <c r="L2149" s="135"/>
      <c r="M2149" s="135"/>
      <c r="N2149" s="135"/>
      <c r="O2149" s="23" t="e">
        <f t="shared" si="421"/>
        <v>#DIV/0!</v>
      </c>
      <c r="P2149" s="34">
        <f t="shared" si="428"/>
        <v>0</v>
      </c>
      <c r="R2149" s="5"/>
    </row>
    <row r="2150" spans="1:18" s="2" customFormat="1" ht="30" customHeight="1" x14ac:dyDescent="0.2">
      <c r="A2150" s="117"/>
      <c r="B2150" s="32">
        <v>85412</v>
      </c>
      <c r="C2150" s="120" t="s">
        <v>11</v>
      </c>
      <c r="D2150" s="135">
        <f t="shared" si="424"/>
        <v>2604520</v>
      </c>
      <c r="E2150" s="135">
        <f>SUM(E2151,E2160)</f>
        <v>440270</v>
      </c>
      <c r="F2150" s="135">
        <f>SUM(F2151,F2160)</f>
        <v>440075.64999999997</v>
      </c>
      <c r="G2150" s="23">
        <f t="shared" si="426"/>
        <v>99.955856633429477</v>
      </c>
      <c r="H2150" s="135">
        <f>SUM(H2151,H2160)</f>
        <v>2101600</v>
      </c>
      <c r="I2150" s="135">
        <f t="shared" si="427"/>
        <v>59060</v>
      </c>
      <c r="J2150" s="135">
        <f t="shared" si="425"/>
        <v>58875.599999999977</v>
      </c>
      <c r="K2150" s="23">
        <f>J2150/I2150*100</f>
        <v>99.687775143921399</v>
      </c>
      <c r="L2150" s="135">
        <f>SUM(L2151,L2160)</f>
        <v>502920</v>
      </c>
      <c r="M2150" s="135">
        <f>SUM(M2151,M2160)</f>
        <v>381210</v>
      </c>
      <c r="N2150" s="135">
        <f>SUM(N2151,N2160)</f>
        <v>381200.05</v>
      </c>
      <c r="O2150" s="23">
        <f>N2150/M2150*100</f>
        <v>99.997389890086836</v>
      </c>
      <c r="P2150" s="59">
        <f t="shared" si="428"/>
        <v>-2164250</v>
      </c>
      <c r="R2150" s="5"/>
    </row>
    <row r="2151" spans="1:18" s="2" customFormat="1" ht="15.75" customHeight="1" x14ac:dyDescent="0.2">
      <c r="A2151" s="42"/>
      <c r="B2151" s="32"/>
      <c r="C2151" s="41" t="s">
        <v>110</v>
      </c>
      <c r="D2151" s="135">
        <f t="shared" si="424"/>
        <v>2604520</v>
      </c>
      <c r="E2151" s="135">
        <f>SUM(E2153,E2157,E2158,E2159)</f>
        <v>440270</v>
      </c>
      <c r="F2151" s="135">
        <f>SUM(F2153,F2157,F2158,F2159)</f>
        <v>440075.64999999997</v>
      </c>
      <c r="G2151" s="23">
        <f t="shared" si="426"/>
        <v>99.955856633429477</v>
      </c>
      <c r="H2151" s="135">
        <f>SUM(H2153,H2157,H2158,H2159)</f>
        <v>2101600</v>
      </c>
      <c r="I2151" s="135">
        <f t="shared" si="427"/>
        <v>59060</v>
      </c>
      <c r="J2151" s="135">
        <f t="shared" si="425"/>
        <v>58875.599999999977</v>
      </c>
      <c r="K2151" s="23">
        <f>J2151/I2151*100</f>
        <v>99.687775143921399</v>
      </c>
      <c r="L2151" s="135">
        <f>SUM(L2153,L2157,L2158,L2159)</f>
        <v>502920</v>
      </c>
      <c r="M2151" s="135">
        <f>SUM(M2153,M2157,M2158,M2159)</f>
        <v>381210</v>
      </c>
      <c r="N2151" s="135">
        <f>SUM(N2153,N2157,N2158,N2159)</f>
        <v>381200.05</v>
      </c>
      <c r="O2151" s="23">
        <f t="shared" si="421"/>
        <v>99.997389890086836</v>
      </c>
      <c r="P2151" s="19">
        <f t="shared" si="428"/>
        <v>-2164250</v>
      </c>
      <c r="R2151" s="5"/>
    </row>
    <row r="2152" spans="1:18" s="2" customFormat="1" x14ac:dyDescent="0.2">
      <c r="A2152" s="42"/>
      <c r="B2152" s="32"/>
      <c r="C2152" s="27" t="s">
        <v>22</v>
      </c>
      <c r="D2152" s="135"/>
      <c r="E2152" s="135"/>
      <c r="F2152" s="135"/>
      <c r="G2152" s="23"/>
      <c r="H2152" s="135"/>
      <c r="I2152" s="135"/>
      <c r="J2152" s="135"/>
      <c r="K2152" s="23"/>
      <c r="L2152" s="135"/>
      <c r="M2152" s="135"/>
      <c r="N2152" s="135"/>
      <c r="O2152" s="23"/>
      <c r="P2152" s="19">
        <f t="shared" si="428"/>
        <v>0</v>
      </c>
      <c r="R2152" s="5"/>
    </row>
    <row r="2153" spans="1:18" s="2" customFormat="1" ht="12" customHeight="1" x14ac:dyDescent="0.2">
      <c r="A2153" s="42"/>
      <c r="B2153" s="32"/>
      <c r="C2153" s="22" t="s">
        <v>14</v>
      </c>
      <c r="D2153" s="135">
        <f t="shared" si="424"/>
        <v>2604520</v>
      </c>
      <c r="E2153" s="135">
        <f>SUM(E2155:E2156)</f>
        <v>440270</v>
      </c>
      <c r="F2153" s="135">
        <f>SUM(F2155:F2156)</f>
        <v>440075.64999999997</v>
      </c>
      <c r="G2153" s="23">
        <f t="shared" si="426"/>
        <v>99.955856633429477</v>
      </c>
      <c r="H2153" s="135">
        <f>SUM(H2155:H2156)</f>
        <v>2101600</v>
      </c>
      <c r="I2153" s="135">
        <f t="shared" si="427"/>
        <v>59060</v>
      </c>
      <c r="J2153" s="135">
        <f t="shared" si="425"/>
        <v>58875.599999999977</v>
      </c>
      <c r="K2153" s="23">
        <f>J2153/I2153*100</f>
        <v>99.687775143921399</v>
      </c>
      <c r="L2153" s="135">
        <f>SUM(L2155:L2156)</f>
        <v>502920</v>
      </c>
      <c r="M2153" s="135">
        <f>SUM(M2155:M2156)</f>
        <v>381210</v>
      </c>
      <c r="N2153" s="135">
        <f>SUM(N2155:N2156)</f>
        <v>381200.05</v>
      </c>
      <c r="O2153" s="23">
        <f t="shared" si="421"/>
        <v>99.997389890086836</v>
      </c>
      <c r="P2153" s="19">
        <f t="shared" si="428"/>
        <v>-2164250</v>
      </c>
      <c r="R2153" s="5"/>
    </row>
    <row r="2154" spans="1:18" s="2" customFormat="1" ht="12" customHeight="1" x14ac:dyDescent="0.2">
      <c r="A2154" s="42"/>
      <c r="B2154" s="32"/>
      <c r="C2154" s="27" t="s">
        <v>15</v>
      </c>
      <c r="D2154" s="135"/>
      <c r="E2154" s="135"/>
      <c r="F2154" s="135"/>
      <c r="G2154" s="23"/>
      <c r="H2154" s="135"/>
      <c r="I2154" s="135"/>
      <c r="J2154" s="135"/>
      <c r="K2154" s="23"/>
      <c r="L2154" s="135"/>
      <c r="M2154" s="135"/>
      <c r="N2154" s="135"/>
      <c r="O2154" s="23"/>
      <c r="P2154" s="19">
        <f t="shared" si="428"/>
        <v>0</v>
      </c>
      <c r="R2154" s="5"/>
    </row>
    <row r="2155" spans="1:18" s="2" customFormat="1" ht="12.75" customHeight="1" x14ac:dyDescent="0.2">
      <c r="A2155" s="42"/>
      <c r="B2155" s="32"/>
      <c r="C2155" s="27" t="s">
        <v>19</v>
      </c>
      <c r="D2155" s="135">
        <f t="shared" si="424"/>
        <v>1896000</v>
      </c>
      <c r="E2155" s="135">
        <v>19860</v>
      </c>
      <c r="F2155" s="135">
        <v>19675.599999999999</v>
      </c>
      <c r="G2155" s="23">
        <f t="shared" si="426"/>
        <v>99.071500503524675</v>
      </c>
      <c r="H2155" s="135">
        <v>1741400</v>
      </c>
      <c r="I2155" s="135">
        <f t="shared" si="427"/>
        <v>19860</v>
      </c>
      <c r="J2155" s="135">
        <f t="shared" si="425"/>
        <v>19675.599999999999</v>
      </c>
      <c r="K2155" s="23">
        <f t="shared" ref="K2155:K2156" si="429">J2155/I2155*100</f>
        <v>99.071500503524675</v>
      </c>
      <c r="L2155" s="135">
        <v>154600</v>
      </c>
      <c r="M2155" s="135"/>
      <c r="N2155" s="135"/>
      <c r="O2155" s="23"/>
      <c r="P2155" s="19">
        <f t="shared" si="428"/>
        <v>-1876140</v>
      </c>
      <c r="R2155" s="5"/>
    </row>
    <row r="2156" spans="1:18" s="2" customFormat="1" ht="15" customHeight="1" x14ac:dyDescent="0.2">
      <c r="A2156" s="42"/>
      <c r="B2156" s="48"/>
      <c r="C2156" s="122" t="s">
        <v>18</v>
      </c>
      <c r="D2156" s="140">
        <f t="shared" si="424"/>
        <v>708520</v>
      </c>
      <c r="E2156" s="140">
        <v>420410</v>
      </c>
      <c r="F2156" s="140">
        <v>420400.05</v>
      </c>
      <c r="G2156" s="50">
        <f t="shared" si="426"/>
        <v>99.997633262767295</v>
      </c>
      <c r="H2156" s="140">
        <v>360200</v>
      </c>
      <c r="I2156" s="140">
        <f t="shared" si="427"/>
        <v>39200</v>
      </c>
      <c r="J2156" s="140">
        <f t="shared" si="425"/>
        <v>39200</v>
      </c>
      <c r="K2156" s="23">
        <f t="shared" si="429"/>
        <v>100</v>
      </c>
      <c r="L2156" s="135">
        <v>348320</v>
      </c>
      <c r="M2156" s="135">
        <v>381210</v>
      </c>
      <c r="N2156" s="135">
        <v>381200.05</v>
      </c>
      <c r="O2156" s="23">
        <f t="shared" si="421"/>
        <v>99.997389890086836</v>
      </c>
      <c r="P2156" s="19">
        <f t="shared" si="428"/>
        <v>-288110</v>
      </c>
      <c r="R2156" s="5"/>
    </row>
    <row r="2157" spans="1:18" s="2" customFormat="1" ht="13.5" hidden="1" customHeight="1" x14ac:dyDescent="0.2">
      <c r="A2157" s="201"/>
      <c r="B2157" s="36"/>
      <c r="C2157" s="37" t="s">
        <v>16</v>
      </c>
      <c r="D2157" s="136">
        <f t="shared" si="424"/>
        <v>0</v>
      </c>
      <c r="E2157" s="136"/>
      <c r="F2157" s="136"/>
      <c r="G2157" s="38" t="e">
        <f t="shared" si="426"/>
        <v>#DIV/0!</v>
      </c>
      <c r="H2157" s="136"/>
      <c r="I2157" s="136">
        <f t="shared" si="427"/>
        <v>0</v>
      </c>
      <c r="J2157" s="136">
        <f t="shared" si="425"/>
        <v>0</v>
      </c>
      <c r="K2157" s="38" t="e">
        <f t="shared" ref="K2157:K2166" si="430">J2157/I2157*100</f>
        <v>#DIV/0!</v>
      </c>
      <c r="L2157" s="136"/>
      <c r="M2157" s="136"/>
      <c r="N2157" s="136"/>
      <c r="O2157" s="38"/>
      <c r="P2157" s="19">
        <f t="shared" si="428"/>
        <v>0</v>
      </c>
      <c r="R2157" s="5"/>
    </row>
    <row r="2158" spans="1:18" s="2" customFormat="1" ht="15" hidden="1" customHeight="1" x14ac:dyDescent="0.2">
      <c r="A2158" s="42"/>
      <c r="B2158" s="32"/>
      <c r="C2158" s="22" t="s">
        <v>17</v>
      </c>
      <c r="D2158" s="135">
        <f t="shared" si="424"/>
        <v>0</v>
      </c>
      <c r="E2158" s="135"/>
      <c r="F2158" s="135"/>
      <c r="G2158" s="23" t="e">
        <f t="shared" si="426"/>
        <v>#DIV/0!</v>
      </c>
      <c r="H2158" s="135"/>
      <c r="I2158" s="135">
        <f t="shared" si="427"/>
        <v>0</v>
      </c>
      <c r="J2158" s="135">
        <f t="shared" si="425"/>
        <v>0</v>
      </c>
      <c r="K2158" s="23" t="e">
        <f t="shared" si="430"/>
        <v>#DIV/0!</v>
      </c>
      <c r="L2158" s="135"/>
      <c r="M2158" s="135"/>
      <c r="N2158" s="135"/>
      <c r="O2158" s="23" t="e">
        <f t="shared" si="421"/>
        <v>#DIV/0!</v>
      </c>
      <c r="P2158" s="19">
        <f t="shared" si="428"/>
        <v>0</v>
      </c>
      <c r="R2158" s="5"/>
    </row>
    <row r="2159" spans="1:18" s="2" customFormat="1" ht="39" hidden="1" customHeight="1" x14ac:dyDescent="0.2">
      <c r="A2159" s="42"/>
      <c r="B2159" s="32"/>
      <c r="C2159" s="24" t="s">
        <v>149</v>
      </c>
      <c r="D2159" s="135">
        <f t="shared" si="424"/>
        <v>0</v>
      </c>
      <c r="E2159" s="135"/>
      <c r="F2159" s="135"/>
      <c r="G2159" s="23" t="e">
        <f t="shared" si="426"/>
        <v>#DIV/0!</v>
      </c>
      <c r="H2159" s="135"/>
      <c r="I2159" s="135">
        <f t="shared" si="427"/>
        <v>0</v>
      </c>
      <c r="J2159" s="135">
        <f t="shared" si="425"/>
        <v>0</v>
      </c>
      <c r="K2159" s="23" t="e">
        <f t="shared" si="430"/>
        <v>#DIV/0!</v>
      </c>
      <c r="L2159" s="135"/>
      <c r="M2159" s="135"/>
      <c r="N2159" s="135"/>
      <c r="O2159" s="23" t="e">
        <f t="shared" ref="O2159:O2252" si="431">N2159/M2159*100</f>
        <v>#DIV/0!</v>
      </c>
      <c r="P2159" s="19">
        <f t="shared" si="428"/>
        <v>0</v>
      </c>
      <c r="R2159" s="5"/>
    </row>
    <row r="2160" spans="1:18" s="2" customFormat="1" ht="15" hidden="1" customHeight="1" x14ac:dyDescent="0.2">
      <c r="A2160" s="42"/>
      <c r="B2160" s="32"/>
      <c r="C2160" s="25" t="s">
        <v>111</v>
      </c>
      <c r="D2160" s="135">
        <f t="shared" si="424"/>
        <v>0</v>
      </c>
      <c r="E2160" s="135"/>
      <c r="F2160" s="135"/>
      <c r="G2160" s="23" t="e">
        <f t="shared" si="426"/>
        <v>#DIV/0!</v>
      </c>
      <c r="H2160" s="135">
        <f>SUM(H2162)</f>
        <v>0</v>
      </c>
      <c r="I2160" s="135">
        <f t="shared" si="427"/>
        <v>0</v>
      </c>
      <c r="J2160" s="135">
        <f t="shared" si="425"/>
        <v>0</v>
      </c>
      <c r="K2160" s="23" t="e">
        <f t="shared" si="430"/>
        <v>#DIV/0!</v>
      </c>
      <c r="L2160" s="135">
        <f>SUM(L2162)</f>
        <v>0</v>
      </c>
      <c r="M2160" s="135">
        <f>SUM(M2162)</f>
        <v>0</v>
      </c>
      <c r="N2160" s="135"/>
      <c r="O2160" s="23" t="e">
        <f t="shared" si="431"/>
        <v>#DIV/0!</v>
      </c>
      <c r="P2160" s="19">
        <f t="shared" si="428"/>
        <v>0</v>
      </c>
      <c r="R2160" s="5"/>
    </row>
    <row r="2161" spans="1:18" s="2" customFormat="1" hidden="1" x14ac:dyDescent="0.2">
      <c r="A2161" s="42"/>
      <c r="B2161" s="32"/>
      <c r="C2161" s="26" t="s">
        <v>22</v>
      </c>
      <c r="D2161" s="135">
        <f t="shared" si="424"/>
        <v>0</v>
      </c>
      <c r="E2161" s="135"/>
      <c r="F2161" s="135"/>
      <c r="G2161" s="23" t="e">
        <f t="shared" si="426"/>
        <v>#DIV/0!</v>
      </c>
      <c r="H2161" s="135"/>
      <c r="I2161" s="135">
        <f t="shared" si="427"/>
        <v>0</v>
      </c>
      <c r="J2161" s="135">
        <f t="shared" si="425"/>
        <v>0</v>
      </c>
      <c r="K2161" s="23" t="e">
        <f t="shared" si="430"/>
        <v>#DIV/0!</v>
      </c>
      <c r="L2161" s="135"/>
      <c r="M2161" s="135"/>
      <c r="N2161" s="135"/>
      <c r="O2161" s="23" t="e">
        <f t="shared" si="431"/>
        <v>#DIV/0!</v>
      </c>
      <c r="P2161" s="19">
        <f t="shared" si="428"/>
        <v>0</v>
      </c>
      <c r="R2161" s="5"/>
    </row>
    <row r="2162" spans="1:18" s="2" customFormat="1" ht="15" hidden="1" customHeight="1" x14ac:dyDescent="0.2">
      <c r="A2162" s="42"/>
      <c r="B2162" s="32"/>
      <c r="C2162" s="22" t="s">
        <v>7</v>
      </c>
      <c r="D2162" s="135">
        <f t="shared" si="424"/>
        <v>0</v>
      </c>
      <c r="E2162" s="135"/>
      <c r="F2162" s="135"/>
      <c r="G2162" s="23" t="e">
        <f t="shared" si="426"/>
        <v>#DIV/0!</v>
      </c>
      <c r="H2162" s="135"/>
      <c r="I2162" s="135">
        <f t="shared" si="427"/>
        <v>0</v>
      </c>
      <c r="J2162" s="135">
        <f t="shared" si="425"/>
        <v>0</v>
      </c>
      <c r="K2162" s="23" t="e">
        <f t="shared" si="430"/>
        <v>#DIV/0!</v>
      </c>
      <c r="L2162" s="135"/>
      <c r="M2162" s="135"/>
      <c r="N2162" s="135"/>
      <c r="O2162" s="23" t="e">
        <f t="shared" si="431"/>
        <v>#DIV/0!</v>
      </c>
      <c r="P2162" s="19">
        <f t="shared" si="428"/>
        <v>0</v>
      </c>
      <c r="R2162" s="5"/>
    </row>
    <row r="2163" spans="1:18" s="2" customFormat="1" hidden="1" x14ac:dyDescent="0.2">
      <c r="A2163" s="42"/>
      <c r="B2163" s="32"/>
      <c r="C2163" s="27" t="s">
        <v>15</v>
      </c>
      <c r="D2163" s="135">
        <f t="shared" si="424"/>
        <v>0</v>
      </c>
      <c r="E2163" s="135"/>
      <c r="F2163" s="135"/>
      <c r="G2163" s="23" t="e">
        <f t="shared" si="426"/>
        <v>#DIV/0!</v>
      </c>
      <c r="H2163" s="135"/>
      <c r="I2163" s="135">
        <f t="shared" si="427"/>
        <v>0</v>
      </c>
      <c r="J2163" s="135">
        <f t="shared" si="425"/>
        <v>0</v>
      </c>
      <c r="K2163" s="23" t="e">
        <f t="shared" si="430"/>
        <v>#DIV/0!</v>
      </c>
      <c r="L2163" s="135"/>
      <c r="M2163" s="135"/>
      <c r="N2163" s="135"/>
      <c r="O2163" s="23" t="e">
        <f t="shared" si="431"/>
        <v>#DIV/0!</v>
      </c>
      <c r="P2163" s="19">
        <f t="shared" si="428"/>
        <v>0</v>
      </c>
      <c r="R2163" s="5"/>
    </row>
    <row r="2164" spans="1:18" s="2" customFormat="1" ht="39" hidden="1" customHeight="1" x14ac:dyDescent="0.2">
      <c r="A2164" s="42"/>
      <c r="B2164" s="32"/>
      <c r="C2164" s="28" t="s">
        <v>150</v>
      </c>
      <c r="D2164" s="140">
        <f t="shared" si="424"/>
        <v>0</v>
      </c>
      <c r="E2164" s="140"/>
      <c r="F2164" s="140"/>
      <c r="G2164" s="50" t="e">
        <f t="shared" si="426"/>
        <v>#DIV/0!</v>
      </c>
      <c r="H2164" s="140"/>
      <c r="I2164" s="140">
        <f t="shared" si="427"/>
        <v>0</v>
      </c>
      <c r="J2164" s="135">
        <f t="shared" si="425"/>
        <v>0</v>
      </c>
      <c r="K2164" s="50" t="e">
        <f t="shared" si="430"/>
        <v>#DIV/0!</v>
      </c>
      <c r="L2164" s="140"/>
      <c r="M2164" s="140"/>
      <c r="N2164" s="140"/>
      <c r="O2164" s="50" t="e">
        <f t="shared" si="431"/>
        <v>#DIV/0!</v>
      </c>
      <c r="P2164" s="34">
        <f t="shared" si="428"/>
        <v>0</v>
      </c>
      <c r="R2164" s="5"/>
    </row>
    <row r="2165" spans="1:18" s="2" customFormat="1" ht="28.5" customHeight="1" x14ac:dyDescent="0.2">
      <c r="A2165" s="42"/>
      <c r="B2165" s="85">
        <v>85415</v>
      </c>
      <c r="C2165" s="227" t="s">
        <v>199</v>
      </c>
      <c r="D2165" s="135">
        <f t="shared" si="424"/>
        <v>288300</v>
      </c>
      <c r="E2165" s="139">
        <f>SUM(E2166)</f>
        <v>995910</v>
      </c>
      <c r="F2165" s="139">
        <f>SUM(F2166)</f>
        <v>822456.30999999994</v>
      </c>
      <c r="G2165" s="23">
        <f t="shared" si="426"/>
        <v>82.583397094114915</v>
      </c>
      <c r="H2165" s="139">
        <f>SUM(H2166,H2175)</f>
        <v>288300</v>
      </c>
      <c r="I2165" s="135">
        <f t="shared" si="427"/>
        <v>995910</v>
      </c>
      <c r="J2165" s="135">
        <f t="shared" si="425"/>
        <v>822456.30999999994</v>
      </c>
      <c r="K2165" s="54">
        <f t="shared" si="430"/>
        <v>82.583397094114915</v>
      </c>
      <c r="L2165" s="139"/>
      <c r="M2165" s="139"/>
      <c r="N2165" s="139"/>
      <c r="O2165" s="54"/>
      <c r="P2165" s="58">
        <f t="shared" si="428"/>
        <v>707610</v>
      </c>
      <c r="R2165" s="5"/>
    </row>
    <row r="2166" spans="1:18" s="2" customFormat="1" ht="14.25" customHeight="1" x14ac:dyDescent="0.2">
      <c r="A2166" s="42"/>
      <c r="B2166" s="32"/>
      <c r="C2166" s="41" t="s">
        <v>110</v>
      </c>
      <c r="D2166" s="135">
        <f t="shared" si="424"/>
        <v>288300</v>
      </c>
      <c r="E2166" s="135">
        <f>SUM(E2168,E2172,E2173,E2174)</f>
        <v>995910</v>
      </c>
      <c r="F2166" s="135">
        <f>SUM(F2168,F2172,F2173,F2174)</f>
        <v>822456.30999999994</v>
      </c>
      <c r="G2166" s="23">
        <f t="shared" si="426"/>
        <v>82.583397094114915</v>
      </c>
      <c r="H2166" s="135">
        <f>SUM(H2168,H2172,H2173,H2174)</f>
        <v>288300</v>
      </c>
      <c r="I2166" s="135">
        <f t="shared" si="427"/>
        <v>995910</v>
      </c>
      <c r="J2166" s="135">
        <f t="shared" si="425"/>
        <v>822456.30999999994</v>
      </c>
      <c r="K2166" s="23">
        <f t="shared" si="430"/>
        <v>82.583397094114915</v>
      </c>
      <c r="L2166" s="135"/>
      <c r="M2166" s="135"/>
      <c r="N2166" s="135"/>
      <c r="O2166" s="23"/>
      <c r="P2166" s="19">
        <f t="shared" si="428"/>
        <v>707610</v>
      </c>
      <c r="R2166" s="5"/>
    </row>
    <row r="2167" spans="1:18" s="2" customFormat="1" x14ac:dyDescent="0.2">
      <c r="A2167" s="42"/>
      <c r="B2167" s="32"/>
      <c r="C2167" s="27" t="s">
        <v>22</v>
      </c>
      <c r="D2167" s="135"/>
      <c r="E2167" s="135"/>
      <c r="F2167" s="135"/>
      <c r="G2167" s="23"/>
      <c r="H2167" s="135"/>
      <c r="I2167" s="135"/>
      <c r="J2167" s="135"/>
      <c r="K2167" s="23"/>
      <c r="L2167" s="135"/>
      <c r="M2167" s="135"/>
      <c r="N2167" s="135"/>
      <c r="O2167" s="23"/>
      <c r="P2167" s="19">
        <f t="shared" si="428"/>
        <v>0</v>
      </c>
      <c r="R2167" s="5"/>
    </row>
    <row r="2168" spans="1:18" s="2" customFormat="1" ht="13.5" customHeight="1" x14ac:dyDescent="0.2">
      <c r="A2168" s="42"/>
      <c r="B2168" s="32"/>
      <c r="C2168" s="22" t="s">
        <v>14</v>
      </c>
      <c r="D2168" s="135"/>
      <c r="E2168" s="135">
        <f>SUM(E2170:E2171)</f>
        <v>4000</v>
      </c>
      <c r="F2168" s="135">
        <f>SUM(F2170:F2171)</f>
        <v>3421.57</v>
      </c>
      <c r="G2168" s="23">
        <f t="shared" si="426"/>
        <v>85.539249999999996</v>
      </c>
      <c r="H2168" s="135"/>
      <c r="I2168" s="135">
        <f t="shared" si="427"/>
        <v>4000</v>
      </c>
      <c r="J2168" s="135">
        <f t="shared" si="425"/>
        <v>3421.57</v>
      </c>
      <c r="K2168" s="23">
        <f>J2168/I2168*100</f>
        <v>85.539249999999996</v>
      </c>
      <c r="L2168" s="135"/>
      <c r="M2168" s="135"/>
      <c r="N2168" s="135"/>
      <c r="O2168" s="23"/>
      <c r="P2168" s="19">
        <f t="shared" si="428"/>
        <v>4000</v>
      </c>
      <c r="R2168" s="5"/>
    </row>
    <row r="2169" spans="1:18" s="2" customFormat="1" ht="12.75" customHeight="1" x14ac:dyDescent="0.2">
      <c r="A2169" s="42"/>
      <c r="B2169" s="32"/>
      <c r="C2169" s="27" t="s">
        <v>15</v>
      </c>
      <c r="D2169" s="135"/>
      <c r="E2169" s="135"/>
      <c r="F2169" s="135"/>
      <c r="G2169" s="23"/>
      <c r="H2169" s="135"/>
      <c r="I2169" s="135"/>
      <c r="J2169" s="135"/>
      <c r="K2169" s="23"/>
      <c r="L2169" s="135"/>
      <c r="M2169" s="135"/>
      <c r="N2169" s="135"/>
      <c r="O2169" s="23"/>
      <c r="P2169" s="19">
        <f t="shared" si="428"/>
        <v>0</v>
      </c>
      <c r="R2169" s="5"/>
    </row>
    <row r="2170" spans="1:18" s="2" customFormat="1" ht="14.25" hidden="1" customHeight="1" x14ac:dyDescent="0.2">
      <c r="A2170" s="42"/>
      <c r="B2170" s="32"/>
      <c r="C2170" s="27" t="s">
        <v>19</v>
      </c>
      <c r="D2170" s="135"/>
      <c r="E2170" s="135"/>
      <c r="F2170" s="135"/>
      <c r="G2170" s="23" t="e">
        <f t="shared" si="426"/>
        <v>#DIV/0!</v>
      </c>
      <c r="H2170" s="135"/>
      <c r="I2170" s="135">
        <f t="shared" si="427"/>
        <v>0</v>
      </c>
      <c r="J2170" s="135">
        <f t="shared" si="425"/>
        <v>0</v>
      </c>
      <c r="K2170" s="23" t="e">
        <f t="shared" ref="K2170:K2179" si="432">J2170/I2170*100</f>
        <v>#DIV/0!</v>
      </c>
      <c r="L2170" s="135"/>
      <c r="M2170" s="135"/>
      <c r="N2170" s="135"/>
      <c r="O2170" s="23"/>
      <c r="P2170" s="19">
        <f t="shared" si="428"/>
        <v>0</v>
      </c>
      <c r="R2170" s="5"/>
    </row>
    <row r="2171" spans="1:18" s="2" customFormat="1" ht="11.25" customHeight="1" x14ac:dyDescent="0.2">
      <c r="A2171" s="42"/>
      <c r="B2171" s="32"/>
      <c r="C2171" s="27" t="s">
        <v>18</v>
      </c>
      <c r="D2171" s="135"/>
      <c r="E2171" s="135">
        <v>4000</v>
      </c>
      <c r="F2171" s="135">
        <v>3421.57</v>
      </c>
      <c r="G2171" s="23">
        <f t="shared" si="426"/>
        <v>85.539249999999996</v>
      </c>
      <c r="H2171" s="135"/>
      <c r="I2171" s="135">
        <f t="shared" si="427"/>
        <v>4000</v>
      </c>
      <c r="J2171" s="135">
        <f t="shared" si="425"/>
        <v>3421.57</v>
      </c>
      <c r="K2171" s="23">
        <f t="shared" si="432"/>
        <v>85.539249999999996</v>
      </c>
      <c r="L2171" s="135"/>
      <c r="M2171" s="135"/>
      <c r="N2171" s="135"/>
      <c r="O2171" s="23"/>
      <c r="P2171" s="19">
        <f t="shared" si="428"/>
        <v>4000</v>
      </c>
      <c r="R2171" s="5"/>
    </row>
    <row r="2172" spans="1:18" s="2" customFormat="1" ht="14.25" hidden="1" customHeight="1" x14ac:dyDescent="0.2">
      <c r="A2172" s="42"/>
      <c r="B2172" s="32"/>
      <c r="C2172" s="22" t="s">
        <v>16</v>
      </c>
      <c r="D2172" s="135">
        <f t="shared" ref="D2172:D2233" si="433">H2172+L2172</f>
        <v>0</v>
      </c>
      <c r="E2172" s="135"/>
      <c r="F2172" s="135"/>
      <c r="G2172" s="23" t="e">
        <f t="shared" si="426"/>
        <v>#DIV/0!</v>
      </c>
      <c r="H2172" s="135"/>
      <c r="I2172" s="135">
        <f t="shared" si="427"/>
        <v>0</v>
      </c>
      <c r="J2172" s="135">
        <f t="shared" si="425"/>
        <v>0</v>
      </c>
      <c r="K2172" s="23" t="e">
        <f t="shared" si="432"/>
        <v>#DIV/0!</v>
      </c>
      <c r="L2172" s="135"/>
      <c r="M2172" s="135"/>
      <c r="N2172" s="135"/>
      <c r="O2172" s="23" t="e">
        <f t="shared" si="431"/>
        <v>#DIV/0!</v>
      </c>
      <c r="P2172" s="19">
        <f t="shared" si="428"/>
        <v>0</v>
      </c>
      <c r="R2172" s="5"/>
    </row>
    <row r="2173" spans="1:18" s="2" customFormat="1" ht="18.75" customHeight="1" x14ac:dyDescent="0.2">
      <c r="A2173" s="42"/>
      <c r="B2173" s="48"/>
      <c r="C2173" s="49" t="s">
        <v>17</v>
      </c>
      <c r="D2173" s="140">
        <f t="shared" si="433"/>
        <v>288300</v>
      </c>
      <c r="E2173" s="140">
        <v>991910</v>
      </c>
      <c r="F2173" s="140">
        <v>819034.74</v>
      </c>
      <c r="G2173" s="50">
        <f t="shared" si="426"/>
        <v>82.571477250960271</v>
      </c>
      <c r="H2173" s="140">
        <v>288300</v>
      </c>
      <c r="I2173" s="140">
        <f t="shared" si="427"/>
        <v>991910</v>
      </c>
      <c r="J2173" s="140">
        <f t="shared" si="425"/>
        <v>819034.74</v>
      </c>
      <c r="K2173" s="50">
        <f t="shared" si="432"/>
        <v>82.571477250960271</v>
      </c>
      <c r="L2173" s="140"/>
      <c r="M2173" s="140"/>
      <c r="N2173" s="140"/>
      <c r="O2173" s="23"/>
      <c r="P2173" s="34">
        <f t="shared" si="428"/>
        <v>703610</v>
      </c>
      <c r="R2173" s="5"/>
    </row>
    <row r="2174" spans="1:18" s="2" customFormat="1" ht="39" hidden="1" customHeight="1" x14ac:dyDescent="0.2">
      <c r="A2174" s="42"/>
      <c r="B2174" s="32"/>
      <c r="C2174" s="24" t="s">
        <v>149</v>
      </c>
      <c r="D2174" s="135">
        <f t="shared" si="433"/>
        <v>0</v>
      </c>
      <c r="E2174" s="135"/>
      <c r="F2174" s="135"/>
      <c r="G2174" s="23" t="e">
        <f t="shared" si="426"/>
        <v>#DIV/0!</v>
      </c>
      <c r="H2174" s="135"/>
      <c r="I2174" s="135">
        <f t="shared" si="427"/>
        <v>0</v>
      </c>
      <c r="J2174" s="135">
        <f t="shared" si="425"/>
        <v>0</v>
      </c>
      <c r="K2174" s="23" t="e">
        <f t="shared" si="432"/>
        <v>#DIV/0!</v>
      </c>
      <c r="L2174" s="135"/>
      <c r="M2174" s="135"/>
      <c r="N2174" s="135"/>
      <c r="O2174" s="23" t="e">
        <f t="shared" si="431"/>
        <v>#DIV/0!</v>
      </c>
      <c r="P2174" s="19">
        <f t="shared" si="428"/>
        <v>0</v>
      </c>
      <c r="R2174" s="5"/>
    </row>
    <row r="2175" spans="1:18" s="2" customFormat="1" ht="15" hidden="1" customHeight="1" x14ac:dyDescent="0.2">
      <c r="A2175" s="42"/>
      <c r="B2175" s="32"/>
      <c r="C2175" s="25" t="s">
        <v>111</v>
      </c>
      <c r="D2175" s="135">
        <f t="shared" si="433"/>
        <v>0</v>
      </c>
      <c r="E2175" s="135">
        <f>SUM(E2177)</f>
        <v>0</v>
      </c>
      <c r="F2175" s="135">
        <f>SUM(F2177)</f>
        <v>0</v>
      </c>
      <c r="G2175" s="23" t="e">
        <f t="shared" si="426"/>
        <v>#DIV/0!</v>
      </c>
      <c r="H2175" s="135">
        <f>SUM(H2177)</f>
        <v>0</v>
      </c>
      <c r="I2175" s="135">
        <f t="shared" si="427"/>
        <v>0</v>
      </c>
      <c r="J2175" s="135">
        <f t="shared" si="425"/>
        <v>0</v>
      </c>
      <c r="K2175" s="23" t="e">
        <f t="shared" si="432"/>
        <v>#DIV/0!</v>
      </c>
      <c r="L2175" s="135">
        <f>SUM(L2177)</f>
        <v>0</v>
      </c>
      <c r="M2175" s="135">
        <f>SUM(M2177)</f>
        <v>0</v>
      </c>
      <c r="N2175" s="135">
        <f>SUM(N2177)</f>
        <v>0</v>
      </c>
      <c r="O2175" s="23" t="e">
        <f t="shared" si="431"/>
        <v>#DIV/0!</v>
      </c>
      <c r="P2175" s="19">
        <f t="shared" si="428"/>
        <v>0</v>
      </c>
      <c r="R2175" s="5"/>
    </row>
    <row r="2176" spans="1:18" s="2" customFormat="1" ht="12.75" hidden="1" customHeight="1" x14ac:dyDescent="0.2">
      <c r="A2176" s="42"/>
      <c r="B2176" s="32"/>
      <c r="C2176" s="26" t="s">
        <v>22</v>
      </c>
      <c r="D2176" s="135">
        <f t="shared" si="433"/>
        <v>0</v>
      </c>
      <c r="E2176" s="135"/>
      <c r="F2176" s="135"/>
      <c r="G2176" s="23" t="e">
        <f t="shared" si="426"/>
        <v>#DIV/0!</v>
      </c>
      <c r="H2176" s="135"/>
      <c r="I2176" s="135">
        <f t="shared" si="427"/>
        <v>0</v>
      </c>
      <c r="J2176" s="135">
        <f t="shared" si="425"/>
        <v>0</v>
      </c>
      <c r="K2176" s="23" t="e">
        <f t="shared" si="432"/>
        <v>#DIV/0!</v>
      </c>
      <c r="L2176" s="135"/>
      <c r="M2176" s="135"/>
      <c r="N2176" s="135"/>
      <c r="O2176" s="23" t="e">
        <f t="shared" si="431"/>
        <v>#DIV/0!</v>
      </c>
      <c r="P2176" s="19">
        <f t="shared" si="428"/>
        <v>0</v>
      </c>
      <c r="R2176" s="5"/>
    </row>
    <row r="2177" spans="1:18" s="2" customFormat="1" ht="14.25" hidden="1" customHeight="1" x14ac:dyDescent="0.2">
      <c r="A2177" s="42"/>
      <c r="B2177" s="32"/>
      <c r="C2177" s="22" t="s">
        <v>7</v>
      </c>
      <c r="D2177" s="135">
        <f t="shared" si="433"/>
        <v>0</v>
      </c>
      <c r="E2177" s="135"/>
      <c r="F2177" s="135"/>
      <c r="G2177" s="23" t="e">
        <f t="shared" si="426"/>
        <v>#DIV/0!</v>
      </c>
      <c r="H2177" s="135"/>
      <c r="I2177" s="135">
        <f t="shared" si="427"/>
        <v>0</v>
      </c>
      <c r="J2177" s="135">
        <f t="shared" si="425"/>
        <v>0</v>
      </c>
      <c r="K2177" s="23" t="e">
        <f t="shared" si="432"/>
        <v>#DIV/0!</v>
      </c>
      <c r="L2177" s="135"/>
      <c r="M2177" s="135"/>
      <c r="N2177" s="135"/>
      <c r="O2177" s="23" t="e">
        <f t="shared" si="431"/>
        <v>#DIV/0!</v>
      </c>
      <c r="P2177" s="19">
        <f t="shared" si="428"/>
        <v>0</v>
      </c>
      <c r="R2177" s="5"/>
    </row>
    <row r="2178" spans="1:18" s="2" customFormat="1" hidden="1" x14ac:dyDescent="0.2">
      <c r="A2178" s="42"/>
      <c r="B2178" s="32"/>
      <c r="C2178" s="27" t="s">
        <v>15</v>
      </c>
      <c r="D2178" s="135">
        <f t="shared" si="433"/>
        <v>0</v>
      </c>
      <c r="E2178" s="135"/>
      <c r="F2178" s="135"/>
      <c r="G2178" s="23" t="e">
        <f t="shared" si="426"/>
        <v>#DIV/0!</v>
      </c>
      <c r="H2178" s="135"/>
      <c r="I2178" s="135">
        <f t="shared" si="427"/>
        <v>0</v>
      </c>
      <c r="J2178" s="135">
        <f t="shared" si="425"/>
        <v>0</v>
      </c>
      <c r="K2178" s="23" t="e">
        <f t="shared" si="432"/>
        <v>#DIV/0!</v>
      </c>
      <c r="L2178" s="135"/>
      <c r="M2178" s="135"/>
      <c r="N2178" s="135"/>
      <c r="O2178" s="23" t="e">
        <f t="shared" si="431"/>
        <v>#DIV/0!</v>
      </c>
      <c r="P2178" s="19">
        <f t="shared" si="428"/>
        <v>0</v>
      </c>
      <c r="R2178" s="5"/>
    </row>
    <row r="2179" spans="1:18" s="2" customFormat="1" ht="39" hidden="1" customHeight="1" x14ac:dyDescent="0.2">
      <c r="A2179" s="42"/>
      <c r="B2179" s="32"/>
      <c r="C2179" s="28" t="s">
        <v>150</v>
      </c>
      <c r="D2179" s="140">
        <f t="shared" si="433"/>
        <v>0</v>
      </c>
      <c r="E2179" s="140"/>
      <c r="F2179" s="140"/>
      <c r="G2179" s="50" t="e">
        <f t="shared" si="426"/>
        <v>#DIV/0!</v>
      </c>
      <c r="H2179" s="140"/>
      <c r="I2179" s="140">
        <f t="shared" si="427"/>
        <v>0</v>
      </c>
      <c r="J2179" s="135">
        <f t="shared" si="425"/>
        <v>0</v>
      </c>
      <c r="K2179" s="50" t="e">
        <f t="shared" si="432"/>
        <v>#DIV/0!</v>
      </c>
      <c r="L2179" s="140"/>
      <c r="M2179" s="140"/>
      <c r="N2179" s="140"/>
      <c r="O2179" s="50" t="e">
        <f t="shared" si="431"/>
        <v>#DIV/0!</v>
      </c>
      <c r="P2179" s="34">
        <f t="shared" si="428"/>
        <v>0</v>
      </c>
      <c r="R2179" s="5"/>
    </row>
    <row r="2180" spans="1:18" s="2" customFormat="1" ht="15.75" customHeight="1" x14ac:dyDescent="0.2">
      <c r="A2180" s="204"/>
      <c r="B2180" s="85">
        <v>85417</v>
      </c>
      <c r="C2180" s="87" t="s">
        <v>64</v>
      </c>
      <c r="D2180" s="135">
        <f t="shared" si="433"/>
        <v>1722520</v>
      </c>
      <c r="E2180" s="139">
        <f>SUM(E2181,E2190)</f>
        <v>2113620</v>
      </c>
      <c r="F2180" s="135">
        <f>SUM(F2181,F2190)</f>
        <v>2041803.98</v>
      </c>
      <c r="G2180" s="23">
        <f t="shared" si="426"/>
        <v>96.602226511861161</v>
      </c>
      <c r="H2180" s="139"/>
      <c r="I2180" s="135"/>
      <c r="J2180" s="135"/>
      <c r="K2180" s="54"/>
      <c r="L2180" s="139">
        <f>SUM(L2181,L2190)</f>
        <v>1722520</v>
      </c>
      <c r="M2180" s="139">
        <f>SUM(M2181,M2190)</f>
        <v>2113620</v>
      </c>
      <c r="N2180" s="139">
        <f>SUM(N2181,N2190)</f>
        <v>2041803.98</v>
      </c>
      <c r="O2180" s="54">
        <f t="shared" si="431"/>
        <v>96.602226511861161</v>
      </c>
      <c r="P2180" s="58">
        <f t="shared" si="428"/>
        <v>391100</v>
      </c>
      <c r="R2180" s="5"/>
    </row>
    <row r="2181" spans="1:18" s="2" customFormat="1" ht="15" customHeight="1" x14ac:dyDescent="0.2">
      <c r="A2181" s="204"/>
      <c r="B2181" s="32"/>
      <c r="C2181" s="41" t="s">
        <v>110</v>
      </c>
      <c r="D2181" s="135">
        <f t="shared" si="433"/>
        <v>1722520</v>
      </c>
      <c r="E2181" s="135">
        <f>SUM(E2183,E2187,E2188,E2189)</f>
        <v>2113620</v>
      </c>
      <c r="F2181" s="135">
        <f>SUM(F2183,F2187,F2188,F2189)</f>
        <v>2041803.98</v>
      </c>
      <c r="G2181" s="23">
        <f t="shared" si="426"/>
        <v>96.602226511861161</v>
      </c>
      <c r="H2181" s="135"/>
      <c r="I2181" s="135"/>
      <c r="J2181" s="135"/>
      <c r="K2181" s="23"/>
      <c r="L2181" s="135">
        <f>SUM(L2183,L2187,L2188,L2189)</f>
        <v>1722520</v>
      </c>
      <c r="M2181" s="135">
        <f>SUM(M2183,M2187,M2188,M2189)</f>
        <v>2113620</v>
      </c>
      <c r="N2181" s="135">
        <f>SUM(N2183,N2187,N2188,N2189)</f>
        <v>2041803.98</v>
      </c>
      <c r="O2181" s="23">
        <f t="shared" si="431"/>
        <v>96.602226511861161</v>
      </c>
      <c r="P2181" s="19">
        <f t="shared" si="428"/>
        <v>391100</v>
      </c>
      <c r="R2181" s="5"/>
    </row>
    <row r="2182" spans="1:18" s="2" customFormat="1" ht="15" customHeight="1" x14ac:dyDescent="0.2">
      <c r="A2182" s="204"/>
      <c r="B2182" s="32"/>
      <c r="C2182" s="27" t="s">
        <v>22</v>
      </c>
      <c r="D2182" s="135"/>
      <c r="E2182" s="135"/>
      <c r="F2182" s="135"/>
      <c r="G2182" s="23"/>
      <c r="H2182" s="135"/>
      <c r="I2182" s="135"/>
      <c r="J2182" s="135"/>
      <c r="K2182" s="23"/>
      <c r="L2182" s="135"/>
      <c r="M2182" s="135"/>
      <c r="N2182" s="135"/>
      <c r="O2182" s="23"/>
      <c r="P2182" s="19">
        <f t="shared" si="428"/>
        <v>0</v>
      </c>
      <c r="R2182" s="5"/>
    </row>
    <row r="2183" spans="1:18" s="2" customFormat="1" ht="15" customHeight="1" x14ac:dyDescent="0.2">
      <c r="A2183" s="204"/>
      <c r="B2183" s="32"/>
      <c r="C2183" s="22" t="s">
        <v>14</v>
      </c>
      <c r="D2183" s="135">
        <f t="shared" si="433"/>
        <v>1708420</v>
      </c>
      <c r="E2183" s="135">
        <f>SUM(E2185:E2186)</f>
        <v>2113620</v>
      </c>
      <c r="F2183" s="135">
        <f>SUM(F2185:F2186)</f>
        <v>2041803.98</v>
      </c>
      <c r="G2183" s="23">
        <f t="shared" si="426"/>
        <v>96.602226511861161</v>
      </c>
      <c r="H2183" s="135"/>
      <c r="I2183" s="135"/>
      <c r="J2183" s="135"/>
      <c r="K2183" s="23"/>
      <c r="L2183" s="135">
        <f>SUM(L2185:L2186)</f>
        <v>1708420</v>
      </c>
      <c r="M2183" s="135">
        <f>SUM(M2185:M2186)</f>
        <v>2113620</v>
      </c>
      <c r="N2183" s="135">
        <f>SUM(N2185:N2186)</f>
        <v>2041803.98</v>
      </c>
      <c r="O2183" s="23">
        <f t="shared" si="431"/>
        <v>96.602226511861161</v>
      </c>
      <c r="P2183" s="19">
        <f t="shared" si="428"/>
        <v>405200</v>
      </c>
      <c r="R2183" s="5"/>
    </row>
    <row r="2184" spans="1:18" s="2" customFormat="1" ht="15" customHeight="1" x14ac:dyDescent="0.2">
      <c r="A2184" s="204"/>
      <c r="B2184" s="32"/>
      <c r="C2184" s="27" t="s">
        <v>15</v>
      </c>
      <c r="D2184" s="135"/>
      <c r="E2184" s="135"/>
      <c r="F2184" s="135"/>
      <c r="G2184" s="23"/>
      <c r="H2184" s="135"/>
      <c r="I2184" s="135"/>
      <c r="J2184" s="135"/>
      <c r="K2184" s="23"/>
      <c r="L2184" s="135"/>
      <c r="M2184" s="135"/>
      <c r="N2184" s="135"/>
      <c r="O2184" s="23"/>
      <c r="P2184" s="19">
        <f t="shared" si="428"/>
        <v>0</v>
      </c>
      <c r="R2184" s="5"/>
    </row>
    <row r="2185" spans="1:18" s="2" customFormat="1" ht="15" customHeight="1" x14ac:dyDescent="0.2">
      <c r="A2185" s="204"/>
      <c r="B2185" s="32"/>
      <c r="C2185" s="27" t="s">
        <v>19</v>
      </c>
      <c r="D2185" s="135">
        <f t="shared" si="433"/>
        <v>1652400</v>
      </c>
      <c r="E2185" s="135">
        <v>1972200</v>
      </c>
      <c r="F2185" s="135">
        <v>1921788.04</v>
      </c>
      <c r="G2185" s="23">
        <f t="shared" si="426"/>
        <v>97.443871818274005</v>
      </c>
      <c r="H2185" s="135"/>
      <c r="I2185" s="135"/>
      <c r="J2185" s="135"/>
      <c r="K2185" s="23"/>
      <c r="L2185" s="135">
        <v>1652400</v>
      </c>
      <c r="M2185" s="135">
        <v>1972200</v>
      </c>
      <c r="N2185" s="135">
        <v>1921788.04</v>
      </c>
      <c r="O2185" s="23">
        <f t="shared" si="431"/>
        <v>97.443871818274005</v>
      </c>
      <c r="P2185" s="19">
        <f t="shared" si="428"/>
        <v>319800</v>
      </c>
      <c r="R2185" s="5"/>
    </row>
    <row r="2186" spans="1:18" s="2" customFormat="1" ht="15" customHeight="1" x14ac:dyDescent="0.2">
      <c r="A2186" s="204"/>
      <c r="B2186" s="32"/>
      <c r="C2186" s="27" t="s">
        <v>18</v>
      </c>
      <c r="D2186" s="135">
        <f t="shared" si="433"/>
        <v>56020</v>
      </c>
      <c r="E2186" s="135">
        <v>141420</v>
      </c>
      <c r="F2186" s="135">
        <v>120015.94</v>
      </c>
      <c r="G2186" s="23">
        <f t="shared" si="426"/>
        <v>84.864898882760571</v>
      </c>
      <c r="H2186" s="135"/>
      <c r="I2186" s="135"/>
      <c r="J2186" s="135"/>
      <c r="K2186" s="23"/>
      <c r="L2186" s="135">
        <v>56020</v>
      </c>
      <c r="M2186" s="135">
        <v>141420</v>
      </c>
      <c r="N2186" s="135">
        <v>120015.94</v>
      </c>
      <c r="O2186" s="23">
        <f t="shared" si="431"/>
        <v>84.864898882760571</v>
      </c>
      <c r="P2186" s="34">
        <f t="shared" si="428"/>
        <v>85400</v>
      </c>
      <c r="R2186" s="5"/>
    </row>
    <row r="2187" spans="1:18" s="2" customFormat="1" ht="15" hidden="1" customHeight="1" x14ac:dyDescent="0.2">
      <c r="A2187" s="204"/>
      <c r="B2187" s="32"/>
      <c r="C2187" s="22" t="s">
        <v>16</v>
      </c>
      <c r="D2187" s="135">
        <f t="shared" si="433"/>
        <v>0</v>
      </c>
      <c r="E2187" s="135"/>
      <c r="F2187" s="135"/>
      <c r="G2187" s="23"/>
      <c r="H2187" s="135"/>
      <c r="I2187" s="135">
        <f t="shared" si="427"/>
        <v>0</v>
      </c>
      <c r="J2187" s="135"/>
      <c r="K2187" s="23"/>
      <c r="L2187" s="135"/>
      <c r="M2187" s="135"/>
      <c r="N2187" s="135"/>
      <c r="O2187" s="23"/>
      <c r="P2187" s="19">
        <f t="shared" si="428"/>
        <v>0</v>
      </c>
      <c r="R2187" s="5"/>
    </row>
    <row r="2188" spans="1:18" s="2" customFormat="1" ht="15" customHeight="1" x14ac:dyDescent="0.2">
      <c r="A2188" s="236"/>
      <c r="B2188" s="36"/>
      <c r="C2188" s="37" t="s">
        <v>17</v>
      </c>
      <c r="D2188" s="136">
        <f t="shared" si="433"/>
        <v>14100</v>
      </c>
      <c r="E2188" s="136"/>
      <c r="F2188" s="136"/>
      <c r="G2188" s="38"/>
      <c r="H2188" s="136"/>
      <c r="I2188" s="136"/>
      <c r="J2188" s="136"/>
      <c r="K2188" s="38"/>
      <c r="L2188" s="136">
        <v>14100</v>
      </c>
      <c r="M2188" s="136"/>
      <c r="N2188" s="136"/>
      <c r="O2188" s="38"/>
      <c r="P2188" s="19">
        <f t="shared" si="428"/>
        <v>-14100</v>
      </c>
      <c r="R2188" s="5"/>
    </row>
    <row r="2189" spans="1:18" s="2" customFormat="1" ht="39" hidden="1" customHeight="1" x14ac:dyDescent="0.2">
      <c r="A2189" s="204"/>
      <c r="B2189" s="32"/>
      <c r="C2189" s="24" t="s">
        <v>149</v>
      </c>
      <c r="D2189" s="135">
        <f t="shared" si="433"/>
        <v>0</v>
      </c>
      <c r="E2189" s="135"/>
      <c r="F2189" s="135"/>
      <c r="G2189" s="23" t="e">
        <f t="shared" si="426"/>
        <v>#DIV/0!</v>
      </c>
      <c r="H2189" s="135"/>
      <c r="I2189" s="135"/>
      <c r="J2189" s="135">
        <f t="shared" ref="J2189:J2247" si="434">F2189-N2189</f>
        <v>0</v>
      </c>
      <c r="K2189" s="23" t="e">
        <f t="shared" ref="K2189:K2194" si="435">J2189/I2189*100</f>
        <v>#DIV/0!</v>
      </c>
      <c r="L2189" s="135"/>
      <c r="M2189" s="135"/>
      <c r="N2189" s="135"/>
      <c r="O2189" s="23" t="e">
        <f t="shared" si="431"/>
        <v>#DIV/0!</v>
      </c>
      <c r="P2189" s="19">
        <f t="shared" si="428"/>
        <v>0</v>
      </c>
      <c r="R2189" s="5"/>
    </row>
    <row r="2190" spans="1:18" s="2" customFormat="1" ht="13.5" hidden="1" customHeight="1" x14ac:dyDescent="0.2">
      <c r="A2190" s="204"/>
      <c r="B2190" s="32"/>
      <c r="C2190" s="25" t="s">
        <v>111</v>
      </c>
      <c r="D2190" s="135">
        <f t="shared" si="433"/>
        <v>0</v>
      </c>
      <c r="E2190" s="135">
        <f>SUM(E2192)</f>
        <v>0</v>
      </c>
      <c r="F2190" s="135">
        <f>SUM(F2192)</f>
        <v>0</v>
      </c>
      <c r="G2190" s="23" t="e">
        <f t="shared" si="426"/>
        <v>#DIV/0!</v>
      </c>
      <c r="H2190" s="135">
        <f>SUM(H2192)</f>
        <v>0</v>
      </c>
      <c r="I2190" s="135"/>
      <c r="J2190" s="135">
        <f t="shared" si="434"/>
        <v>0</v>
      </c>
      <c r="K2190" s="23" t="e">
        <f t="shared" si="435"/>
        <v>#DIV/0!</v>
      </c>
      <c r="L2190" s="135">
        <f>SUM(L2192)</f>
        <v>0</v>
      </c>
      <c r="M2190" s="135">
        <f>SUM(M2192)</f>
        <v>0</v>
      </c>
      <c r="N2190" s="135">
        <f>SUM(N2192)</f>
        <v>0</v>
      </c>
      <c r="O2190" s="23" t="e">
        <f t="shared" si="431"/>
        <v>#DIV/0!</v>
      </c>
      <c r="P2190" s="19">
        <f t="shared" si="428"/>
        <v>0</v>
      </c>
      <c r="R2190" s="5"/>
    </row>
    <row r="2191" spans="1:18" s="2" customFormat="1" hidden="1" x14ac:dyDescent="0.2">
      <c r="A2191" s="204"/>
      <c r="B2191" s="32"/>
      <c r="C2191" s="26" t="s">
        <v>22</v>
      </c>
      <c r="D2191" s="135">
        <f t="shared" si="433"/>
        <v>0</v>
      </c>
      <c r="E2191" s="135"/>
      <c r="F2191" s="135"/>
      <c r="G2191" s="23" t="e">
        <f t="shared" si="426"/>
        <v>#DIV/0!</v>
      </c>
      <c r="H2191" s="135"/>
      <c r="I2191" s="135"/>
      <c r="J2191" s="135">
        <f t="shared" si="434"/>
        <v>0</v>
      </c>
      <c r="K2191" s="23" t="e">
        <f t="shared" si="435"/>
        <v>#DIV/0!</v>
      </c>
      <c r="L2191" s="135"/>
      <c r="M2191" s="135"/>
      <c r="N2191" s="135"/>
      <c r="O2191" s="23" t="e">
        <f t="shared" si="431"/>
        <v>#DIV/0!</v>
      </c>
      <c r="P2191" s="19">
        <f t="shared" si="428"/>
        <v>0</v>
      </c>
      <c r="R2191" s="5"/>
    </row>
    <row r="2192" spans="1:18" s="2" customFormat="1" ht="15" hidden="1" customHeight="1" x14ac:dyDescent="0.2">
      <c r="A2192" s="204"/>
      <c r="B2192" s="32"/>
      <c r="C2192" s="22" t="s">
        <v>7</v>
      </c>
      <c r="D2192" s="135">
        <f t="shared" si="433"/>
        <v>0</v>
      </c>
      <c r="E2192" s="135"/>
      <c r="F2192" s="135"/>
      <c r="G2192" s="23" t="e">
        <f t="shared" si="426"/>
        <v>#DIV/0!</v>
      </c>
      <c r="H2192" s="135"/>
      <c r="I2192" s="135"/>
      <c r="J2192" s="135">
        <f t="shared" si="434"/>
        <v>0</v>
      </c>
      <c r="K2192" s="23" t="e">
        <f t="shared" si="435"/>
        <v>#DIV/0!</v>
      </c>
      <c r="L2192" s="135"/>
      <c r="M2192" s="135"/>
      <c r="N2192" s="135"/>
      <c r="O2192" s="23" t="e">
        <f t="shared" si="431"/>
        <v>#DIV/0!</v>
      </c>
      <c r="P2192" s="19">
        <f t="shared" si="428"/>
        <v>0</v>
      </c>
      <c r="R2192" s="5"/>
    </row>
    <row r="2193" spans="1:18" s="2" customFormat="1" ht="12" hidden="1" customHeight="1" x14ac:dyDescent="0.2">
      <c r="A2193" s="204"/>
      <c r="B2193" s="32"/>
      <c r="C2193" s="27" t="s">
        <v>15</v>
      </c>
      <c r="D2193" s="135">
        <f t="shared" si="433"/>
        <v>0</v>
      </c>
      <c r="E2193" s="135"/>
      <c r="F2193" s="135"/>
      <c r="G2193" s="23" t="e">
        <f t="shared" si="426"/>
        <v>#DIV/0!</v>
      </c>
      <c r="H2193" s="135"/>
      <c r="I2193" s="135"/>
      <c r="J2193" s="135">
        <f t="shared" si="434"/>
        <v>0</v>
      </c>
      <c r="K2193" s="23" t="e">
        <f t="shared" si="435"/>
        <v>#DIV/0!</v>
      </c>
      <c r="L2193" s="135"/>
      <c r="M2193" s="135"/>
      <c r="N2193" s="135"/>
      <c r="O2193" s="23" t="e">
        <f t="shared" si="431"/>
        <v>#DIV/0!</v>
      </c>
      <c r="P2193" s="19">
        <f t="shared" si="428"/>
        <v>0</v>
      </c>
      <c r="R2193" s="5"/>
    </row>
    <row r="2194" spans="1:18" s="2" customFormat="1" ht="39" hidden="1" customHeight="1" x14ac:dyDescent="0.2">
      <c r="A2194" s="204"/>
      <c r="B2194" s="48"/>
      <c r="C2194" s="51" t="s">
        <v>150</v>
      </c>
      <c r="D2194" s="140">
        <f t="shared" si="433"/>
        <v>0</v>
      </c>
      <c r="E2194" s="140"/>
      <c r="F2194" s="140"/>
      <c r="G2194" s="50" t="e">
        <f t="shared" si="426"/>
        <v>#DIV/0!</v>
      </c>
      <c r="H2194" s="140"/>
      <c r="I2194" s="140"/>
      <c r="J2194" s="140">
        <f t="shared" si="434"/>
        <v>0</v>
      </c>
      <c r="K2194" s="50" t="e">
        <f t="shared" si="435"/>
        <v>#DIV/0!</v>
      </c>
      <c r="L2194" s="140"/>
      <c r="M2194" s="140"/>
      <c r="N2194" s="140"/>
      <c r="O2194" s="50" t="e">
        <f t="shared" si="431"/>
        <v>#DIV/0!</v>
      </c>
      <c r="P2194" s="34">
        <f t="shared" si="428"/>
        <v>0</v>
      </c>
      <c r="R2194" s="5"/>
    </row>
    <row r="2195" spans="1:18" s="2" customFormat="1" ht="15.75" customHeight="1" x14ac:dyDescent="0.2">
      <c r="A2195" s="204"/>
      <c r="B2195" s="85">
        <v>85419</v>
      </c>
      <c r="C2195" s="88" t="s">
        <v>185</v>
      </c>
      <c r="D2195" s="135">
        <f t="shared" si="433"/>
        <v>650000</v>
      </c>
      <c r="E2195" s="139">
        <f>SUM(E2196,E2205)</f>
        <v>1172560</v>
      </c>
      <c r="F2195" s="135">
        <f>SUM(F2196,F2205)</f>
        <v>1164519.99</v>
      </c>
      <c r="G2195" s="23">
        <f>F2195/E2195*100</f>
        <v>99.314319949512182</v>
      </c>
      <c r="H2195" s="139"/>
      <c r="I2195" s="135"/>
      <c r="J2195" s="135"/>
      <c r="K2195" s="54"/>
      <c r="L2195" s="139">
        <f>SUM(L2196)</f>
        <v>650000</v>
      </c>
      <c r="M2195" s="139">
        <f>SUM(M2196,M2205)</f>
        <v>1172560</v>
      </c>
      <c r="N2195" s="135">
        <f>SUM(N2196,N2205)</f>
        <v>1164519.99</v>
      </c>
      <c r="O2195" s="54">
        <f t="shared" si="431"/>
        <v>99.314319949512182</v>
      </c>
      <c r="P2195" s="58">
        <f t="shared" ref="P2195:P2209" si="436">E2195-D2195</f>
        <v>522560</v>
      </c>
      <c r="R2195" s="5"/>
    </row>
    <row r="2196" spans="1:18" s="2" customFormat="1" ht="12" customHeight="1" x14ac:dyDescent="0.2">
      <c r="A2196" s="204"/>
      <c r="B2196" s="32"/>
      <c r="C2196" s="41" t="s">
        <v>110</v>
      </c>
      <c r="D2196" s="135">
        <f t="shared" si="433"/>
        <v>650000</v>
      </c>
      <c r="E2196" s="135">
        <f>SUM(E2198,E2202,E2203,E2204)</f>
        <v>1172560</v>
      </c>
      <c r="F2196" s="135">
        <f>SUM(F2198,F2202,F2203,F2204)</f>
        <v>1164519.99</v>
      </c>
      <c r="G2196" s="23">
        <f>F2196/E2196*100</f>
        <v>99.314319949512182</v>
      </c>
      <c r="H2196" s="135"/>
      <c r="I2196" s="135"/>
      <c r="J2196" s="135"/>
      <c r="K2196" s="23"/>
      <c r="L2196" s="135">
        <f>SUM(L2202)</f>
        <v>650000</v>
      </c>
      <c r="M2196" s="135">
        <f>SUM(M2198,M2202,M2203,M2204)</f>
        <v>1172560</v>
      </c>
      <c r="N2196" s="135">
        <f>SUM(N2198,N2202,N2203,N2204)</f>
        <v>1164519.99</v>
      </c>
      <c r="O2196" s="23">
        <f t="shared" si="431"/>
        <v>99.314319949512182</v>
      </c>
      <c r="P2196" s="19">
        <f t="shared" si="436"/>
        <v>522560</v>
      </c>
      <c r="R2196" s="5"/>
    </row>
    <row r="2197" spans="1:18" s="2" customFormat="1" x14ac:dyDescent="0.2">
      <c r="A2197" s="204"/>
      <c r="B2197" s="32"/>
      <c r="C2197" s="27" t="s">
        <v>22</v>
      </c>
      <c r="D2197" s="135"/>
      <c r="E2197" s="135"/>
      <c r="F2197" s="135"/>
      <c r="G2197" s="23"/>
      <c r="H2197" s="135"/>
      <c r="I2197" s="135"/>
      <c r="J2197" s="135"/>
      <c r="K2197" s="23"/>
      <c r="L2197" s="135"/>
      <c r="M2197" s="135"/>
      <c r="N2197" s="135"/>
      <c r="O2197" s="23"/>
      <c r="P2197" s="19">
        <f t="shared" si="436"/>
        <v>0</v>
      </c>
      <c r="R2197" s="5"/>
    </row>
    <row r="2198" spans="1:18" s="2" customFormat="1" ht="12.75" hidden="1" customHeight="1" x14ac:dyDescent="0.2">
      <c r="A2198" s="204"/>
      <c r="B2198" s="32"/>
      <c r="C2198" s="22" t="s">
        <v>14</v>
      </c>
      <c r="D2198" s="135">
        <f t="shared" si="433"/>
        <v>0</v>
      </c>
      <c r="E2198" s="135">
        <f>SUM(E2200:E2201)</f>
        <v>0</v>
      </c>
      <c r="F2198" s="135">
        <f>SUM(F2200:F2201)</f>
        <v>0</v>
      </c>
      <c r="G2198" s="23" t="e">
        <f>F2198/E2198*100</f>
        <v>#DIV/0!</v>
      </c>
      <c r="H2198" s="135"/>
      <c r="I2198" s="135"/>
      <c r="J2198" s="135"/>
      <c r="K2198" s="23"/>
      <c r="L2198" s="135"/>
      <c r="M2198" s="135"/>
      <c r="N2198" s="135"/>
      <c r="O2198" s="23" t="e">
        <f t="shared" si="431"/>
        <v>#DIV/0!</v>
      </c>
      <c r="P2198" s="19">
        <f t="shared" si="436"/>
        <v>0</v>
      </c>
      <c r="R2198" s="5"/>
    </row>
    <row r="2199" spans="1:18" s="2" customFormat="1" hidden="1" x14ac:dyDescent="0.2">
      <c r="A2199" s="204"/>
      <c r="B2199" s="32"/>
      <c r="C2199" s="27" t="s">
        <v>15</v>
      </c>
      <c r="D2199" s="135">
        <f t="shared" si="433"/>
        <v>0</v>
      </c>
      <c r="E2199" s="135"/>
      <c r="F2199" s="135"/>
      <c r="G2199" s="23"/>
      <c r="H2199" s="135"/>
      <c r="I2199" s="135"/>
      <c r="J2199" s="135"/>
      <c r="K2199" s="23"/>
      <c r="L2199" s="135"/>
      <c r="M2199" s="135"/>
      <c r="N2199" s="135"/>
      <c r="O2199" s="23" t="e">
        <f t="shared" si="431"/>
        <v>#DIV/0!</v>
      </c>
      <c r="P2199" s="19">
        <f t="shared" si="436"/>
        <v>0</v>
      </c>
      <c r="R2199" s="5"/>
    </row>
    <row r="2200" spans="1:18" s="2" customFormat="1" ht="15" hidden="1" customHeight="1" x14ac:dyDescent="0.2">
      <c r="A2200" s="204"/>
      <c r="B2200" s="32"/>
      <c r="C2200" s="27" t="s">
        <v>19</v>
      </c>
      <c r="D2200" s="135">
        <f t="shared" si="433"/>
        <v>0</v>
      </c>
      <c r="E2200" s="135"/>
      <c r="F2200" s="135"/>
      <c r="G2200" s="23" t="e">
        <f t="shared" ref="G2200:G2209" si="437">F2200/E2200*100</f>
        <v>#DIV/0!</v>
      </c>
      <c r="H2200" s="135"/>
      <c r="I2200" s="135"/>
      <c r="J2200" s="135"/>
      <c r="K2200" s="23"/>
      <c r="L2200" s="135"/>
      <c r="M2200" s="135"/>
      <c r="N2200" s="135"/>
      <c r="O2200" s="23" t="e">
        <f t="shared" si="431"/>
        <v>#DIV/0!</v>
      </c>
      <c r="P2200" s="19">
        <f t="shared" si="436"/>
        <v>0</v>
      </c>
      <c r="R2200" s="5"/>
    </row>
    <row r="2201" spans="1:18" s="2" customFormat="1" ht="12" hidden="1" customHeight="1" x14ac:dyDescent="0.2">
      <c r="A2201" s="204"/>
      <c r="B2201" s="32"/>
      <c r="C2201" s="27" t="s">
        <v>18</v>
      </c>
      <c r="D2201" s="135">
        <f t="shared" si="433"/>
        <v>0</v>
      </c>
      <c r="E2201" s="135"/>
      <c r="F2201" s="135"/>
      <c r="G2201" s="23" t="e">
        <f t="shared" si="437"/>
        <v>#DIV/0!</v>
      </c>
      <c r="H2201" s="135"/>
      <c r="I2201" s="135"/>
      <c r="J2201" s="135"/>
      <c r="K2201" s="23"/>
      <c r="L2201" s="135"/>
      <c r="M2201" s="135"/>
      <c r="N2201" s="135"/>
      <c r="O2201" s="23" t="e">
        <f t="shared" si="431"/>
        <v>#DIV/0!</v>
      </c>
      <c r="P2201" s="34">
        <f t="shared" si="436"/>
        <v>0</v>
      </c>
      <c r="R2201" s="5"/>
    </row>
    <row r="2202" spans="1:18" s="2" customFormat="1" ht="13.5" customHeight="1" x14ac:dyDescent="0.2">
      <c r="A2202" s="204"/>
      <c r="B2202" s="48"/>
      <c r="C2202" s="49" t="s">
        <v>16</v>
      </c>
      <c r="D2202" s="140">
        <f t="shared" si="433"/>
        <v>650000</v>
      </c>
      <c r="E2202" s="140">
        <v>1172560</v>
      </c>
      <c r="F2202" s="140">
        <v>1164519.99</v>
      </c>
      <c r="G2202" s="50">
        <f t="shared" si="437"/>
        <v>99.314319949512182</v>
      </c>
      <c r="H2202" s="140"/>
      <c r="I2202" s="140"/>
      <c r="J2202" s="140"/>
      <c r="K2202" s="50"/>
      <c r="L2202" s="140">
        <v>650000</v>
      </c>
      <c r="M2202" s="140">
        <v>1172560</v>
      </c>
      <c r="N2202" s="140">
        <v>1164519.99</v>
      </c>
      <c r="O2202" s="50">
        <f t="shared" si="431"/>
        <v>99.314319949512182</v>
      </c>
      <c r="P2202" s="19">
        <f t="shared" si="436"/>
        <v>522560</v>
      </c>
      <c r="R2202" s="5"/>
    </row>
    <row r="2203" spans="1:18" s="2" customFormat="1" ht="15" hidden="1" customHeight="1" x14ac:dyDescent="0.2">
      <c r="A2203" s="204"/>
      <c r="B2203" s="32"/>
      <c r="C2203" s="22" t="s">
        <v>17</v>
      </c>
      <c r="D2203" s="135">
        <f t="shared" si="433"/>
        <v>0</v>
      </c>
      <c r="E2203" s="135"/>
      <c r="F2203" s="135"/>
      <c r="G2203" s="23" t="e">
        <f t="shared" si="437"/>
        <v>#DIV/0!</v>
      </c>
      <c r="H2203" s="135"/>
      <c r="I2203" s="135"/>
      <c r="J2203" s="135">
        <f t="shared" si="434"/>
        <v>0</v>
      </c>
      <c r="K2203" s="23" t="e">
        <f t="shared" ref="K2203:K2209" si="438">J2203/I2203*100</f>
        <v>#DIV/0!</v>
      </c>
      <c r="L2203" s="135"/>
      <c r="M2203" s="135"/>
      <c r="N2203" s="135"/>
      <c r="O2203" s="23" t="e">
        <f t="shared" ref="O2203:O2209" si="439">N2203/M2203*100</f>
        <v>#DIV/0!</v>
      </c>
      <c r="P2203" s="19">
        <f t="shared" si="436"/>
        <v>0</v>
      </c>
      <c r="R2203" s="5"/>
    </row>
    <row r="2204" spans="1:18" s="2" customFormat="1" ht="39" hidden="1" customHeight="1" x14ac:dyDescent="0.2">
      <c r="A2204" s="204"/>
      <c r="B2204" s="32"/>
      <c r="C2204" s="24" t="s">
        <v>149</v>
      </c>
      <c r="D2204" s="135">
        <f t="shared" si="433"/>
        <v>0</v>
      </c>
      <c r="E2204" s="135"/>
      <c r="F2204" s="135"/>
      <c r="G2204" s="23" t="e">
        <f t="shared" si="437"/>
        <v>#DIV/0!</v>
      </c>
      <c r="H2204" s="135"/>
      <c r="I2204" s="135"/>
      <c r="J2204" s="135">
        <f t="shared" si="434"/>
        <v>0</v>
      </c>
      <c r="K2204" s="23" t="e">
        <f t="shared" si="438"/>
        <v>#DIV/0!</v>
      </c>
      <c r="L2204" s="135"/>
      <c r="M2204" s="135"/>
      <c r="N2204" s="135"/>
      <c r="O2204" s="23" t="e">
        <f t="shared" si="439"/>
        <v>#DIV/0!</v>
      </c>
      <c r="P2204" s="19">
        <f t="shared" si="436"/>
        <v>0</v>
      </c>
      <c r="R2204" s="5"/>
    </row>
    <row r="2205" spans="1:18" s="2" customFormat="1" ht="13.5" hidden="1" customHeight="1" x14ac:dyDescent="0.2">
      <c r="A2205" s="204"/>
      <c r="B2205" s="32"/>
      <c r="C2205" s="25" t="s">
        <v>111</v>
      </c>
      <c r="D2205" s="135">
        <f t="shared" si="433"/>
        <v>0</v>
      </c>
      <c r="E2205" s="135">
        <f>SUM(E2207)</f>
        <v>0</v>
      </c>
      <c r="F2205" s="135">
        <f>SUM(F2207)</f>
        <v>0</v>
      </c>
      <c r="G2205" s="23" t="e">
        <f t="shared" si="437"/>
        <v>#DIV/0!</v>
      </c>
      <c r="H2205" s="135">
        <f>SUM(H2207)</f>
        <v>0</v>
      </c>
      <c r="I2205" s="135"/>
      <c r="J2205" s="135">
        <f t="shared" si="434"/>
        <v>0</v>
      </c>
      <c r="K2205" s="23" t="e">
        <f t="shared" si="438"/>
        <v>#DIV/0!</v>
      </c>
      <c r="L2205" s="135">
        <f>SUM(L2207)</f>
        <v>0</v>
      </c>
      <c r="M2205" s="135">
        <f>SUM(M2207)</f>
        <v>0</v>
      </c>
      <c r="N2205" s="135">
        <f>SUM(N2207)</f>
        <v>0</v>
      </c>
      <c r="O2205" s="23" t="e">
        <f t="shared" si="439"/>
        <v>#DIV/0!</v>
      </c>
      <c r="P2205" s="19">
        <f t="shared" si="436"/>
        <v>0</v>
      </c>
      <c r="R2205" s="5"/>
    </row>
    <row r="2206" spans="1:18" s="2" customFormat="1" hidden="1" x14ac:dyDescent="0.2">
      <c r="A2206" s="204"/>
      <c r="B2206" s="32"/>
      <c r="C2206" s="26" t="s">
        <v>22</v>
      </c>
      <c r="D2206" s="135">
        <f t="shared" si="433"/>
        <v>0</v>
      </c>
      <c r="E2206" s="135"/>
      <c r="F2206" s="135"/>
      <c r="G2206" s="23" t="e">
        <f t="shared" si="437"/>
        <v>#DIV/0!</v>
      </c>
      <c r="H2206" s="135"/>
      <c r="I2206" s="135"/>
      <c r="J2206" s="135">
        <f t="shared" si="434"/>
        <v>0</v>
      </c>
      <c r="K2206" s="23" t="e">
        <f t="shared" si="438"/>
        <v>#DIV/0!</v>
      </c>
      <c r="L2206" s="135"/>
      <c r="M2206" s="135"/>
      <c r="N2206" s="135"/>
      <c r="O2206" s="23" t="e">
        <f t="shared" si="439"/>
        <v>#DIV/0!</v>
      </c>
      <c r="P2206" s="19">
        <f t="shared" si="436"/>
        <v>0</v>
      </c>
      <c r="R2206" s="5"/>
    </row>
    <row r="2207" spans="1:18" s="2" customFormat="1" ht="15" hidden="1" customHeight="1" x14ac:dyDescent="0.2">
      <c r="A2207" s="204"/>
      <c r="B2207" s="32"/>
      <c r="C2207" s="22" t="s">
        <v>7</v>
      </c>
      <c r="D2207" s="135">
        <f t="shared" si="433"/>
        <v>0</v>
      </c>
      <c r="E2207" s="135"/>
      <c r="F2207" s="135"/>
      <c r="G2207" s="23" t="e">
        <f t="shared" si="437"/>
        <v>#DIV/0!</v>
      </c>
      <c r="H2207" s="135"/>
      <c r="I2207" s="135"/>
      <c r="J2207" s="135">
        <f t="shared" si="434"/>
        <v>0</v>
      </c>
      <c r="K2207" s="23" t="e">
        <f t="shared" si="438"/>
        <v>#DIV/0!</v>
      </c>
      <c r="L2207" s="135"/>
      <c r="M2207" s="135"/>
      <c r="N2207" s="135"/>
      <c r="O2207" s="23" t="e">
        <f t="shared" si="439"/>
        <v>#DIV/0!</v>
      </c>
      <c r="P2207" s="19">
        <f t="shared" si="436"/>
        <v>0</v>
      </c>
      <c r="R2207" s="5"/>
    </row>
    <row r="2208" spans="1:18" s="2" customFormat="1" ht="12" hidden="1" customHeight="1" x14ac:dyDescent="0.2">
      <c r="A2208" s="204"/>
      <c r="B2208" s="32"/>
      <c r="C2208" s="27" t="s">
        <v>15</v>
      </c>
      <c r="D2208" s="135">
        <f t="shared" si="433"/>
        <v>0</v>
      </c>
      <c r="E2208" s="135"/>
      <c r="F2208" s="135"/>
      <c r="G2208" s="23" t="e">
        <f t="shared" si="437"/>
        <v>#DIV/0!</v>
      </c>
      <c r="H2208" s="135"/>
      <c r="I2208" s="135"/>
      <c r="J2208" s="135">
        <f t="shared" si="434"/>
        <v>0</v>
      </c>
      <c r="K2208" s="23" t="e">
        <f t="shared" si="438"/>
        <v>#DIV/0!</v>
      </c>
      <c r="L2208" s="135"/>
      <c r="M2208" s="135"/>
      <c r="N2208" s="135"/>
      <c r="O2208" s="23" t="e">
        <f t="shared" si="439"/>
        <v>#DIV/0!</v>
      </c>
      <c r="P2208" s="19">
        <f t="shared" si="436"/>
        <v>0</v>
      </c>
      <c r="R2208" s="5"/>
    </row>
    <row r="2209" spans="1:18" s="2" customFormat="1" ht="39" hidden="1" customHeight="1" x14ac:dyDescent="0.2">
      <c r="A2209" s="204"/>
      <c r="B2209" s="48"/>
      <c r="C2209" s="51" t="s">
        <v>150</v>
      </c>
      <c r="D2209" s="140">
        <f t="shared" si="433"/>
        <v>0</v>
      </c>
      <c r="E2209" s="140"/>
      <c r="F2209" s="140"/>
      <c r="G2209" s="50" t="e">
        <f t="shared" si="437"/>
        <v>#DIV/0!</v>
      </c>
      <c r="H2209" s="140"/>
      <c r="I2209" s="140"/>
      <c r="J2209" s="135">
        <f t="shared" si="434"/>
        <v>0</v>
      </c>
      <c r="K2209" s="50" t="e">
        <f t="shared" si="438"/>
        <v>#DIV/0!</v>
      </c>
      <c r="L2209" s="140"/>
      <c r="M2209" s="140"/>
      <c r="N2209" s="140"/>
      <c r="O2209" s="50" t="e">
        <f t="shared" si="439"/>
        <v>#DIV/0!</v>
      </c>
      <c r="P2209" s="34">
        <f t="shared" si="436"/>
        <v>0</v>
      </c>
      <c r="R2209" s="5"/>
    </row>
    <row r="2210" spans="1:18" s="2" customFormat="1" ht="21.75" customHeight="1" x14ac:dyDescent="0.2">
      <c r="A2210" s="204"/>
      <c r="B2210" s="32">
        <v>85420</v>
      </c>
      <c r="C2210" s="41" t="s">
        <v>131</v>
      </c>
      <c r="D2210" s="135">
        <f t="shared" si="433"/>
        <v>8369880</v>
      </c>
      <c r="E2210" s="135">
        <f>SUM(E2211,E2220)</f>
        <v>7790450</v>
      </c>
      <c r="F2210" s="135">
        <f>SUM(F2211,F2220)</f>
        <v>7763513.2999999998</v>
      </c>
      <c r="G2210" s="23">
        <f t="shared" si="426"/>
        <v>99.654234351032358</v>
      </c>
      <c r="H2210" s="135"/>
      <c r="I2210" s="135"/>
      <c r="J2210" s="135"/>
      <c r="K2210" s="23"/>
      <c r="L2210" s="135">
        <f>SUM(L2211,L2220)</f>
        <v>8369880</v>
      </c>
      <c r="M2210" s="135">
        <f>SUM(M2211,M2220)</f>
        <v>7790450</v>
      </c>
      <c r="N2210" s="135">
        <f>SUM(N2211,N2220)</f>
        <v>7763513.2999999998</v>
      </c>
      <c r="O2210" s="23">
        <f t="shared" si="431"/>
        <v>99.654234351032358</v>
      </c>
      <c r="P2210" s="59">
        <f t="shared" si="428"/>
        <v>-579430</v>
      </c>
      <c r="R2210" s="5"/>
    </row>
    <row r="2211" spans="1:18" s="2" customFormat="1" ht="10.5" customHeight="1" x14ac:dyDescent="0.2">
      <c r="A2211" s="204"/>
      <c r="B2211" s="45"/>
      <c r="C2211" s="41" t="s">
        <v>110</v>
      </c>
      <c r="D2211" s="135">
        <f t="shared" si="433"/>
        <v>8369880</v>
      </c>
      <c r="E2211" s="135">
        <f>SUM(E2213,E2217,E2218,E2219)</f>
        <v>7790450</v>
      </c>
      <c r="F2211" s="135">
        <f>SUM(F2213,F2217,F2218,F2219)</f>
        <v>7763513.2999999998</v>
      </c>
      <c r="G2211" s="23">
        <f t="shared" si="426"/>
        <v>99.654234351032358</v>
      </c>
      <c r="H2211" s="135"/>
      <c r="I2211" s="135"/>
      <c r="J2211" s="135"/>
      <c r="K2211" s="23"/>
      <c r="L2211" s="135">
        <f>SUM(L2213,L2217,L2218,L2219)</f>
        <v>8369880</v>
      </c>
      <c r="M2211" s="135">
        <f>SUM(M2213,M2217,M2218,M2219)</f>
        <v>7790450</v>
      </c>
      <c r="N2211" s="135">
        <f>SUM(N2213,N2217,N2218,N2219)</f>
        <v>7763513.2999999998</v>
      </c>
      <c r="O2211" s="23">
        <f t="shared" si="431"/>
        <v>99.654234351032358</v>
      </c>
      <c r="P2211" s="19">
        <f t="shared" si="428"/>
        <v>-579430</v>
      </c>
      <c r="R2211" s="5"/>
    </row>
    <row r="2212" spans="1:18" s="2" customFormat="1" x14ac:dyDescent="0.2">
      <c r="A2212" s="204"/>
      <c r="B2212" s="45"/>
      <c r="C2212" s="27" t="s">
        <v>22</v>
      </c>
      <c r="D2212" s="135"/>
      <c r="E2212" s="135"/>
      <c r="F2212" s="135"/>
      <c r="G2212" s="23"/>
      <c r="H2212" s="135"/>
      <c r="I2212" s="135"/>
      <c r="J2212" s="135"/>
      <c r="K2212" s="23"/>
      <c r="L2212" s="135"/>
      <c r="M2212" s="135"/>
      <c r="N2212" s="135"/>
      <c r="O2212" s="23"/>
      <c r="P2212" s="19">
        <f t="shared" si="428"/>
        <v>0</v>
      </c>
      <c r="R2212" s="5"/>
    </row>
    <row r="2213" spans="1:18" s="2" customFormat="1" ht="12" customHeight="1" x14ac:dyDescent="0.2">
      <c r="A2213" s="42"/>
      <c r="B2213" s="32"/>
      <c r="C2213" s="22" t="s">
        <v>14</v>
      </c>
      <c r="D2213" s="135">
        <f t="shared" si="433"/>
        <v>2965080</v>
      </c>
      <c r="E2213" s="135">
        <f>SUM(E2215:E2216)</f>
        <v>3550590</v>
      </c>
      <c r="F2213" s="135">
        <f>SUM(F2215:F2216)</f>
        <v>3534136.42</v>
      </c>
      <c r="G2213" s="23">
        <f t="shared" si="426"/>
        <v>99.536595889697196</v>
      </c>
      <c r="H2213" s="135"/>
      <c r="I2213" s="135"/>
      <c r="J2213" s="135"/>
      <c r="K2213" s="23"/>
      <c r="L2213" s="135">
        <f>SUM(L2215:L2216)</f>
        <v>2965080</v>
      </c>
      <c r="M2213" s="135">
        <f>SUM(M2215:M2216)</f>
        <v>3550590</v>
      </c>
      <c r="N2213" s="135">
        <f>SUM(N2215:N2216)</f>
        <v>3534136.42</v>
      </c>
      <c r="O2213" s="23">
        <f t="shared" si="431"/>
        <v>99.536595889697196</v>
      </c>
      <c r="P2213" s="19">
        <f t="shared" si="428"/>
        <v>585510</v>
      </c>
      <c r="R2213" s="5"/>
    </row>
    <row r="2214" spans="1:18" s="2" customFormat="1" ht="12" customHeight="1" x14ac:dyDescent="0.2">
      <c r="A2214" s="42"/>
      <c r="B2214" s="32"/>
      <c r="C2214" s="27" t="s">
        <v>15</v>
      </c>
      <c r="D2214" s="135"/>
      <c r="E2214" s="135"/>
      <c r="F2214" s="135"/>
      <c r="G2214" s="23"/>
      <c r="H2214" s="135"/>
      <c r="I2214" s="135"/>
      <c r="J2214" s="135"/>
      <c r="K2214" s="23"/>
      <c r="L2214" s="135"/>
      <c r="M2214" s="135"/>
      <c r="N2214" s="135"/>
      <c r="O2214" s="23"/>
      <c r="P2214" s="19">
        <f t="shared" si="428"/>
        <v>0</v>
      </c>
      <c r="R2214" s="5"/>
    </row>
    <row r="2215" spans="1:18" s="2" customFormat="1" ht="15" customHeight="1" x14ac:dyDescent="0.2">
      <c r="A2215" s="42"/>
      <c r="B2215" s="32"/>
      <c r="C2215" s="27" t="s">
        <v>19</v>
      </c>
      <c r="D2215" s="135">
        <f t="shared" si="433"/>
        <v>2714760</v>
      </c>
      <c r="E2215" s="135">
        <v>3150360</v>
      </c>
      <c r="F2215" s="135">
        <v>3134250.94</v>
      </c>
      <c r="G2215" s="23">
        <f t="shared" si="426"/>
        <v>99.488659708731703</v>
      </c>
      <c r="H2215" s="135"/>
      <c r="I2215" s="135"/>
      <c r="J2215" s="135"/>
      <c r="K2215" s="23"/>
      <c r="L2215" s="135">
        <v>2714760</v>
      </c>
      <c r="M2215" s="135">
        <v>3150360</v>
      </c>
      <c r="N2215" s="135">
        <v>3134250.94</v>
      </c>
      <c r="O2215" s="23">
        <f t="shared" si="431"/>
        <v>99.488659708731703</v>
      </c>
      <c r="P2215" s="19">
        <f t="shared" si="428"/>
        <v>435600</v>
      </c>
      <c r="R2215" s="5"/>
    </row>
    <row r="2216" spans="1:18" s="2" customFormat="1" ht="15" customHeight="1" x14ac:dyDescent="0.2">
      <c r="A2216" s="42"/>
      <c r="B2216" s="32"/>
      <c r="C2216" s="27" t="s">
        <v>18</v>
      </c>
      <c r="D2216" s="135">
        <f t="shared" si="433"/>
        <v>250320</v>
      </c>
      <c r="E2216" s="135">
        <v>400230</v>
      </c>
      <c r="F2216" s="135">
        <v>399885.48</v>
      </c>
      <c r="G2216" s="23">
        <f t="shared" si="426"/>
        <v>99.913919496289623</v>
      </c>
      <c r="H2216" s="135"/>
      <c r="I2216" s="135"/>
      <c r="J2216" s="135"/>
      <c r="K2216" s="23"/>
      <c r="L2216" s="135">
        <v>250320</v>
      </c>
      <c r="M2216" s="135">
        <v>400230</v>
      </c>
      <c r="N2216" s="135">
        <v>399885.48</v>
      </c>
      <c r="O2216" s="23">
        <f t="shared" si="431"/>
        <v>99.913919496289623</v>
      </c>
      <c r="P2216" s="19">
        <f t="shared" si="428"/>
        <v>149910</v>
      </c>
      <c r="R2216" s="5"/>
    </row>
    <row r="2217" spans="1:18" s="2" customFormat="1" ht="15" customHeight="1" x14ac:dyDescent="0.2">
      <c r="A2217" s="42"/>
      <c r="B2217" s="32"/>
      <c r="C2217" s="22" t="s">
        <v>16</v>
      </c>
      <c r="D2217" s="135">
        <f t="shared" si="433"/>
        <v>5400000</v>
      </c>
      <c r="E2217" s="135">
        <v>4234160</v>
      </c>
      <c r="F2217" s="135">
        <v>4224155.32</v>
      </c>
      <c r="G2217" s="23">
        <f t="shared" si="426"/>
        <v>99.763715117048008</v>
      </c>
      <c r="H2217" s="135"/>
      <c r="I2217" s="135"/>
      <c r="J2217" s="135"/>
      <c r="K2217" s="23"/>
      <c r="L2217" s="135">
        <v>5400000</v>
      </c>
      <c r="M2217" s="135">
        <v>4234160</v>
      </c>
      <c r="N2217" s="135">
        <v>4224155.32</v>
      </c>
      <c r="O2217" s="23">
        <f t="shared" si="431"/>
        <v>99.763715117048008</v>
      </c>
      <c r="P2217" s="19">
        <f t="shared" si="428"/>
        <v>-1165840</v>
      </c>
      <c r="R2217" s="5"/>
    </row>
    <row r="2218" spans="1:18" s="2" customFormat="1" ht="15" customHeight="1" x14ac:dyDescent="0.2">
      <c r="A2218" s="42"/>
      <c r="B2218" s="48"/>
      <c r="C2218" s="49" t="s">
        <v>17</v>
      </c>
      <c r="D2218" s="140">
        <f t="shared" si="433"/>
        <v>4800</v>
      </c>
      <c r="E2218" s="140">
        <v>5700</v>
      </c>
      <c r="F2218" s="140">
        <v>5221.5600000000004</v>
      </c>
      <c r="G2218" s="50">
        <f t="shared" si="426"/>
        <v>91.606315789473697</v>
      </c>
      <c r="H2218" s="140"/>
      <c r="I2218" s="140"/>
      <c r="J2218" s="140"/>
      <c r="K2218" s="50"/>
      <c r="L2218" s="140">
        <v>4800</v>
      </c>
      <c r="M2218" s="140">
        <v>5700</v>
      </c>
      <c r="N2218" s="140">
        <v>5221.5600000000004</v>
      </c>
      <c r="O2218" s="50">
        <f t="shared" si="431"/>
        <v>91.606315789473697</v>
      </c>
      <c r="P2218" s="19">
        <f t="shared" si="428"/>
        <v>900</v>
      </c>
      <c r="R2218" s="5"/>
    </row>
    <row r="2219" spans="1:18" s="2" customFormat="1" ht="42" hidden="1" customHeight="1" x14ac:dyDescent="0.2">
      <c r="A2219" s="42"/>
      <c r="B2219" s="32"/>
      <c r="C2219" s="24" t="s">
        <v>149</v>
      </c>
      <c r="D2219" s="135">
        <f t="shared" si="433"/>
        <v>0</v>
      </c>
      <c r="E2219" s="135"/>
      <c r="F2219" s="135"/>
      <c r="G2219" s="23"/>
      <c r="H2219" s="135"/>
      <c r="I2219" s="135">
        <f t="shared" ref="I2219:J2265" si="440">E2219-M2219</f>
        <v>0</v>
      </c>
      <c r="J2219" s="135"/>
      <c r="K2219" s="23"/>
      <c r="L2219" s="135"/>
      <c r="M2219" s="135"/>
      <c r="N2219" s="135"/>
      <c r="O2219" s="23"/>
      <c r="P2219" s="34">
        <f t="shared" si="428"/>
        <v>0</v>
      </c>
      <c r="R2219" s="5"/>
    </row>
    <row r="2220" spans="1:18" s="2" customFormat="1" ht="15.75" hidden="1" customHeight="1" x14ac:dyDescent="0.2">
      <c r="A2220" s="42"/>
      <c r="B2220" s="32"/>
      <c r="C2220" s="25" t="s">
        <v>111</v>
      </c>
      <c r="D2220" s="135">
        <f t="shared" si="433"/>
        <v>0</v>
      </c>
      <c r="E2220" s="135">
        <f>SUM(E2222)</f>
        <v>0</v>
      </c>
      <c r="F2220" s="135">
        <f>SUM(F2222)</f>
        <v>0</v>
      </c>
      <c r="G2220" s="23" t="e">
        <f t="shared" ref="G2220:G2494" si="441">F2220/E2220*100</f>
        <v>#DIV/0!</v>
      </c>
      <c r="H2220" s="135"/>
      <c r="I2220" s="135">
        <f t="shared" si="440"/>
        <v>0</v>
      </c>
      <c r="J2220" s="135"/>
      <c r="K2220" s="23"/>
      <c r="L2220" s="135">
        <f>SUM(L2222)</f>
        <v>0</v>
      </c>
      <c r="M2220" s="135">
        <f>SUM(M2222)</f>
        <v>0</v>
      </c>
      <c r="N2220" s="135">
        <f>SUM(N2222)</f>
        <v>0</v>
      </c>
      <c r="O2220" s="23" t="e">
        <f t="shared" si="431"/>
        <v>#DIV/0!</v>
      </c>
      <c r="P2220" s="19">
        <f t="shared" si="428"/>
        <v>0</v>
      </c>
      <c r="R2220" s="5"/>
    </row>
    <row r="2221" spans="1:18" s="2" customFormat="1" ht="11.25" hidden="1" customHeight="1" x14ac:dyDescent="0.2">
      <c r="A2221" s="42"/>
      <c r="B2221" s="32"/>
      <c r="C2221" s="26" t="s">
        <v>22</v>
      </c>
      <c r="D2221" s="135"/>
      <c r="E2221" s="135"/>
      <c r="F2221" s="135"/>
      <c r="G2221" s="23"/>
      <c r="H2221" s="135"/>
      <c r="I2221" s="135">
        <f t="shared" si="440"/>
        <v>0</v>
      </c>
      <c r="J2221" s="135"/>
      <c r="K2221" s="23"/>
      <c r="L2221" s="135"/>
      <c r="M2221" s="135"/>
      <c r="N2221" s="135"/>
      <c r="O2221" s="23"/>
      <c r="P2221" s="19">
        <f t="shared" si="428"/>
        <v>0</v>
      </c>
      <c r="R2221" s="5"/>
    </row>
    <row r="2222" spans="1:18" s="2" customFormat="1" ht="15" hidden="1" customHeight="1" x14ac:dyDescent="0.2">
      <c r="A2222" s="42"/>
      <c r="B2222" s="48"/>
      <c r="C2222" s="49" t="s">
        <v>7</v>
      </c>
      <c r="D2222" s="140">
        <f t="shared" si="433"/>
        <v>0</v>
      </c>
      <c r="E2222" s="140"/>
      <c r="F2222" s="140"/>
      <c r="G2222" s="50" t="e">
        <f t="shared" si="441"/>
        <v>#DIV/0!</v>
      </c>
      <c r="H2222" s="140"/>
      <c r="I2222" s="140">
        <f t="shared" si="440"/>
        <v>0</v>
      </c>
      <c r="J2222" s="140"/>
      <c r="K2222" s="50"/>
      <c r="L2222" s="140"/>
      <c r="M2222" s="140"/>
      <c r="N2222" s="140"/>
      <c r="O2222" s="23" t="e">
        <f t="shared" si="431"/>
        <v>#DIV/0!</v>
      </c>
      <c r="P2222" s="19">
        <f t="shared" si="428"/>
        <v>0</v>
      </c>
      <c r="R2222" s="5"/>
    </row>
    <row r="2223" spans="1:18" s="2" customFormat="1" hidden="1" x14ac:dyDescent="0.2">
      <c r="A2223" s="42"/>
      <c r="B2223" s="32"/>
      <c r="C2223" s="27" t="s">
        <v>15</v>
      </c>
      <c r="D2223" s="135">
        <f t="shared" si="433"/>
        <v>0</v>
      </c>
      <c r="E2223" s="135"/>
      <c r="F2223" s="135"/>
      <c r="G2223" s="23" t="e">
        <f t="shared" si="441"/>
        <v>#DIV/0!</v>
      </c>
      <c r="H2223" s="135"/>
      <c r="I2223" s="135">
        <f t="shared" si="440"/>
        <v>0</v>
      </c>
      <c r="J2223" s="135"/>
      <c r="K2223" s="23" t="e">
        <f>J2223/I2223*100</f>
        <v>#DIV/0!</v>
      </c>
      <c r="L2223" s="135"/>
      <c r="M2223" s="135"/>
      <c r="N2223" s="135"/>
      <c r="O2223" s="23" t="e">
        <f t="shared" si="431"/>
        <v>#DIV/0!</v>
      </c>
      <c r="P2223" s="19">
        <f t="shared" si="428"/>
        <v>0</v>
      </c>
      <c r="R2223" s="5"/>
    </row>
    <row r="2224" spans="1:18" s="2" customFormat="1" ht="39" hidden="1" customHeight="1" x14ac:dyDescent="0.2">
      <c r="A2224" s="42"/>
      <c r="B2224" s="48"/>
      <c r="C2224" s="51" t="s">
        <v>150</v>
      </c>
      <c r="D2224" s="140">
        <f t="shared" si="433"/>
        <v>0</v>
      </c>
      <c r="E2224" s="140"/>
      <c r="F2224" s="140"/>
      <c r="G2224" s="50" t="e">
        <f t="shared" si="441"/>
        <v>#DIV/0!</v>
      </c>
      <c r="H2224" s="140"/>
      <c r="I2224" s="140">
        <f t="shared" si="440"/>
        <v>0</v>
      </c>
      <c r="J2224" s="135"/>
      <c r="K2224" s="50" t="e">
        <f>J2224/I2224*100</f>
        <v>#DIV/0!</v>
      </c>
      <c r="L2224" s="140"/>
      <c r="M2224" s="140"/>
      <c r="N2224" s="140"/>
      <c r="O2224" s="50" t="e">
        <f t="shared" si="431"/>
        <v>#DIV/0!</v>
      </c>
      <c r="P2224" s="34">
        <f t="shared" si="428"/>
        <v>0</v>
      </c>
      <c r="R2224" s="5"/>
    </row>
    <row r="2225" spans="1:18" s="2" customFormat="1" ht="15" customHeight="1" x14ac:dyDescent="0.2">
      <c r="A2225" s="204"/>
      <c r="B2225" s="32">
        <v>85421</v>
      </c>
      <c r="C2225" s="41" t="s">
        <v>178</v>
      </c>
      <c r="D2225" s="135">
        <f t="shared" si="433"/>
        <v>2802570</v>
      </c>
      <c r="E2225" s="135">
        <f>SUM(E2226,E2235)</f>
        <v>3163430</v>
      </c>
      <c r="F2225" s="135">
        <f>SUM(F2226,F2235)</f>
        <v>3078617.99</v>
      </c>
      <c r="G2225" s="23">
        <f t="shared" si="441"/>
        <v>97.318985721195034</v>
      </c>
      <c r="H2225" s="135"/>
      <c r="I2225" s="135"/>
      <c r="J2225" s="135"/>
      <c r="K2225" s="23"/>
      <c r="L2225" s="135">
        <f>SUM(L2226,L2235)</f>
        <v>2802570</v>
      </c>
      <c r="M2225" s="135">
        <f>SUM(M2226)</f>
        <v>3163430</v>
      </c>
      <c r="N2225" s="135">
        <f>SUM(N2226)</f>
        <v>3078617.99</v>
      </c>
      <c r="O2225" s="23">
        <f>N2225/M2225*100</f>
        <v>97.318985721195034</v>
      </c>
      <c r="P2225" s="59">
        <f t="shared" ref="P2225:P2239" si="442">E2225-D2225</f>
        <v>360860</v>
      </c>
      <c r="R2225" s="5"/>
    </row>
    <row r="2226" spans="1:18" s="2" customFormat="1" ht="10.5" customHeight="1" x14ac:dyDescent="0.2">
      <c r="A2226" s="204"/>
      <c r="B2226" s="45"/>
      <c r="C2226" s="41" t="s">
        <v>110</v>
      </c>
      <c r="D2226" s="135">
        <f t="shared" si="433"/>
        <v>2802570</v>
      </c>
      <c r="E2226" s="135">
        <f>SUM(E2228,E2232,E2233,E2234)</f>
        <v>3163430</v>
      </c>
      <c r="F2226" s="135">
        <f>SUM(F2228,F2232,F2233,F2234)</f>
        <v>3078617.99</v>
      </c>
      <c r="G2226" s="23">
        <f t="shared" si="441"/>
        <v>97.318985721195034</v>
      </c>
      <c r="H2226" s="135"/>
      <c r="I2226" s="135"/>
      <c r="J2226" s="135"/>
      <c r="K2226" s="23"/>
      <c r="L2226" s="135">
        <f>SUM(L2228,L2233:L2234)</f>
        <v>2802570</v>
      </c>
      <c r="M2226" s="135">
        <f>SUM(M2228,M2232,M2233,M2234)</f>
        <v>3163430</v>
      </c>
      <c r="N2226" s="135">
        <f>SUM(N2228,N2232,N2233,N2234)</f>
        <v>3078617.99</v>
      </c>
      <c r="O2226" s="23">
        <f>N2226/M2226*100</f>
        <v>97.318985721195034</v>
      </c>
      <c r="P2226" s="19">
        <f t="shared" si="442"/>
        <v>360860</v>
      </c>
      <c r="R2226" s="5"/>
    </row>
    <row r="2227" spans="1:18" s="2" customFormat="1" x14ac:dyDescent="0.2">
      <c r="A2227" s="204"/>
      <c r="B2227" s="45"/>
      <c r="C2227" s="27" t="s">
        <v>22</v>
      </c>
      <c r="D2227" s="135"/>
      <c r="E2227" s="135"/>
      <c r="F2227" s="135"/>
      <c r="G2227" s="23"/>
      <c r="H2227" s="135"/>
      <c r="I2227" s="135"/>
      <c r="J2227" s="135"/>
      <c r="K2227" s="23"/>
      <c r="L2227" s="135"/>
      <c r="M2227" s="135"/>
      <c r="N2227" s="135"/>
      <c r="O2227" s="23"/>
      <c r="P2227" s="19">
        <f t="shared" si="442"/>
        <v>0</v>
      </c>
      <c r="R2227" s="5"/>
    </row>
    <row r="2228" spans="1:18" s="2" customFormat="1" ht="12" customHeight="1" x14ac:dyDescent="0.2">
      <c r="A2228" s="42"/>
      <c r="B2228" s="32"/>
      <c r="C2228" s="22" t="s">
        <v>14</v>
      </c>
      <c r="D2228" s="135">
        <f t="shared" si="433"/>
        <v>2802170</v>
      </c>
      <c r="E2228" s="135">
        <f>SUM(E2230:E2231)</f>
        <v>3163030</v>
      </c>
      <c r="F2228" s="135">
        <f>SUM(F2230:F2231)</f>
        <v>3078255.99</v>
      </c>
      <c r="G2228" s="23">
        <f>F2228/E2228*100</f>
        <v>97.319848057084513</v>
      </c>
      <c r="H2228" s="135"/>
      <c r="I2228" s="135"/>
      <c r="J2228" s="135"/>
      <c r="K2228" s="23"/>
      <c r="L2228" s="135">
        <f>SUM(L2230:L2231)</f>
        <v>2802170</v>
      </c>
      <c r="M2228" s="135">
        <f>SUM(M2230:M2231)</f>
        <v>3163030</v>
      </c>
      <c r="N2228" s="135">
        <f>SUM(N2230:N2231)</f>
        <v>3078255.99</v>
      </c>
      <c r="O2228" s="23">
        <f>N2228/M2228*100</f>
        <v>97.319848057084513</v>
      </c>
      <c r="P2228" s="19">
        <f t="shared" si="442"/>
        <v>360860</v>
      </c>
      <c r="R2228" s="5"/>
    </row>
    <row r="2229" spans="1:18" s="2" customFormat="1" x14ac:dyDescent="0.2">
      <c r="A2229" s="42"/>
      <c r="B2229" s="32"/>
      <c r="C2229" s="27" t="s">
        <v>15</v>
      </c>
      <c r="D2229" s="135"/>
      <c r="E2229" s="135"/>
      <c r="F2229" s="135"/>
      <c r="G2229" s="23"/>
      <c r="H2229" s="135"/>
      <c r="I2229" s="135"/>
      <c r="J2229" s="135"/>
      <c r="K2229" s="23"/>
      <c r="L2229" s="135"/>
      <c r="M2229" s="135"/>
      <c r="N2229" s="135"/>
      <c r="O2229" s="23"/>
      <c r="P2229" s="19">
        <f t="shared" si="442"/>
        <v>0</v>
      </c>
      <c r="R2229" s="5"/>
    </row>
    <row r="2230" spans="1:18" s="2" customFormat="1" ht="15" customHeight="1" x14ac:dyDescent="0.2">
      <c r="A2230" s="42"/>
      <c r="B2230" s="32"/>
      <c r="C2230" s="27" t="s">
        <v>19</v>
      </c>
      <c r="D2230" s="135">
        <f t="shared" si="433"/>
        <v>2356450</v>
      </c>
      <c r="E2230" s="135">
        <v>2705950</v>
      </c>
      <c r="F2230" s="135">
        <v>2649949.29</v>
      </c>
      <c r="G2230" s="23">
        <f t="shared" ref="G2230:G2235" si="443">F2230/E2230*100</f>
        <v>97.930460281971207</v>
      </c>
      <c r="H2230" s="135"/>
      <c r="I2230" s="135"/>
      <c r="J2230" s="135"/>
      <c r="K2230" s="23"/>
      <c r="L2230" s="135">
        <v>2356450</v>
      </c>
      <c r="M2230" s="135">
        <v>2705950</v>
      </c>
      <c r="N2230" s="135">
        <v>2649949.29</v>
      </c>
      <c r="O2230" s="23">
        <f t="shared" ref="O2230:O2235" si="444">N2230/M2230*100</f>
        <v>97.930460281971207</v>
      </c>
      <c r="P2230" s="19">
        <f t="shared" si="442"/>
        <v>349500</v>
      </c>
      <c r="R2230" s="5"/>
    </row>
    <row r="2231" spans="1:18" s="2" customFormat="1" ht="15" customHeight="1" x14ac:dyDescent="0.2">
      <c r="A2231" s="42"/>
      <c r="B2231" s="32"/>
      <c r="C2231" s="27" t="s">
        <v>18</v>
      </c>
      <c r="D2231" s="135">
        <f t="shared" si="433"/>
        <v>445720</v>
      </c>
      <c r="E2231" s="135">
        <v>457080</v>
      </c>
      <c r="F2231" s="135">
        <v>428306.7</v>
      </c>
      <c r="G2231" s="23">
        <f t="shared" si="443"/>
        <v>93.704975059070634</v>
      </c>
      <c r="H2231" s="135"/>
      <c r="I2231" s="135"/>
      <c r="J2231" s="135"/>
      <c r="K2231" s="23"/>
      <c r="L2231" s="135">
        <v>445720</v>
      </c>
      <c r="M2231" s="135">
        <v>457080</v>
      </c>
      <c r="N2231" s="135">
        <v>428306.7</v>
      </c>
      <c r="O2231" s="23">
        <f t="shared" si="444"/>
        <v>93.704975059070634</v>
      </c>
      <c r="P2231" s="19">
        <f t="shared" si="442"/>
        <v>11360</v>
      </c>
      <c r="R2231" s="5"/>
    </row>
    <row r="2232" spans="1:18" s="2" customFormat="1" ht="11.25" hidden="1" customHeight="1" x14ac:dyDescent="0.2">
      <c r="A2232" s="42"/>
      <c r="B2232" s="32"/>
      <c r="C2232" s="22" t="s">
        <v>16</v>
      </c>
      <c r="D2232" s="135">
        <f t="shared" si="433"/>
        <v>0</v>
      </c>
      <c r="E2232" s="135"/>
      <c r="F2232" s="135"/>
      <c r="G2232" s="23" t="e">
        <f t="shared" si="443"/>
        <v>#DIV/0!</v>
      </c>
      <c r="H2232" s="135"/>
      <c r="I2232" s="135"/>
      <c r="J2232" s="135"/>
      <c r="K2232" s="23"/>
      <c r="L2232" s="135"/>
      <c r="M2232" s="135"/>
      <c r="N2232" s="135"/>
      <c r="O2232" s="23" t="e">
        <f t="shared" si="444"/>
        <v>#DIV/0!</v>
      </c>
      <c r="P2232" s="19">
        <f t="shared" si="442"/>
        <v>0</v>
      </c>
      <c r="R2232" s="5"/>
    </row>
    <row r="2233" spans="1:18" s="2" customFormat="1" ht="14.25" customHeight="1" x14ac:dyDescent="0.2">
      <c r="A2233" s="42"/>
      <c r="B2233" s="48"/>
      <c r="C2233" s="49" t="s">
        <v>17</v>
      </c>
      <c r="D2233" s="140">
        <f t="shared" si="433"/>
        <v>400</v>
      </c>
      <c r="E2233" s="140">
        <v>400</v>
      </c>
      <c r="F2233" s="140">
        <v>362</v>
      </c>
      <c r="G2233" s="50">
        <f t="shared" si="443"/>
        <v>90.5</v>
      </c>
      <c r="H2233" s="140"/>
      <c r="I2233" s="140"/>
      <c r="J2233" s="140"/>
      <c r="K2233" s="50"/>
      <c r="L2233" s="140">
        <v>400</v>
      </c>
      <c r="M2233" s="140">
        <v>400</v>
      </c>
      <c r="N2233" s="140">
        <v>362</v>
      </c>
      <c r="O2233" s="50">
        <f t="shared" si="444"/>
        <v>90.5</v>
      </c>
      <c r="P2233" s="19">
        <f t="shared" si="442"/>
        <v>0</v>
      </c>
      <c r="R2233" s="5"/>
    </row>
    <row r="2234" spans="1:18" s="2" customFormat="1" ht="39.75" hidden="1" customHeight="1" x14ac:dyDescent="0.2">
      <c r="A2234" s="42"/>
      <c r="B2234" s="48"/>
      <c r="C2234" s="110" t="s">
        <v>149</v>
      </c>
      <c r="D2234" s="140">
        <f t="shared" ref="D2234:D2295" si="445">H2234+L2234</f>
        <v>0</v>
      </c>
      <c r="E2234" s="140"/>
      <c r="F2234" s="140"/>
      <c r="G2234" s="50"/>
      <c r="H2234" s="140"/>
      <c r="I2234" s="140">
        <f t="shared" si="440"/>
        <v>0</v>
      </c>
      <c r="J2234" s="140"/>
      <c r="K2234" s="50"/>
      <c r="L2234" s="140"/>
      <c r="M2234" s="140"/>
      <c r="N2234" s="140"/>
      <c r="O2234" s="50"/>
      <c r="P2234" s="34">
        <f t="shared" si="442"/>
        <v>0</v>
      </c>
      <c r="R2234" s="5"/>
    </row>
    <row r="2235" spans="1:18" s="2" customFormat="1" ht="18" hidden="1" customHeight="1" x14ac:dyDescent="0.2">
      <c r="A2235" s="42"/>
      <c r="B2235" s="32"/>
      <c r="C2235" s="25" t="s">
        <v>111</v>
      </c>
      <c r="D2235" s="135">
        <f t="shared" si="445"/>
        <v>0</v>
      </c>
      <c r="E2235" s="135">
        <f>SUM(E2237)</f>
        <v>0</v>
      </c>
      <c r="F2235" s="135">
        <f>SUM(F2237)</f>
        <v>0</v>
      </c>
      <c r="G2235" s="23" t="e">
        <f t="shared" si="443"/>
        <v>#DIV/0!</v>
      </c>
      <c r="H2235" s="135"/>
      <c r="I2235" s="135">
        <f t="shared" si="440"/>
        <v>0</v>
      </c>
      <c r="J2235" s="135"/>
      <c r="K2235" s="23"/>
      <c r="L2235" s="135">
        <f>SUM(L2237)</f>
        <v>0</v>
      </c>
      <c r="M2235" s="135">
        <f>SUM(M2237)</f>
        <v>0</v>
      </c>
      <c r="N2235" s="135">
        <f>SUM(N2237)</f>
        <v>0</v>
      </c>
      <c r="O2235" s="23" t="e">
        <f t="shared" si="444"/>
        <v>#DIV/0!</v>
      </c>
      <c r="P2235" s="19">
        <f t="shared" si="442"/>
        <v>0</v>
      </c>
      <c r="R2235" s="5"/>
    </row>
    <row r="2236" spans="1:18" s="2" customFormat="1" ht="12" hidden="1" customHeight="1" x14ac:dyDescent="0.2">
      <c r="A2236" s="42"/>
      <c r="B2236" s="32"/>
      <c r="C2236" s="26" t="s">
        <v>22</v>
      </c>
      <c r="D2236" s="135">
        <f t="shared" si="445"/>
        <v>0</v>
      </c>
      <c r="E2236" s="135"/>
      <c r="F2236" s="135"/>
      <c r="G2236" s="23"/>
      <c r="H2236" s="135"/>
      <c r="I2236" s="135">
        <f t="shared" si="440"/>
        <v>0</v>
      </c>
      <c r="J2236" s="135"/>
      <c r="K2236" s="23"/>
      <c r="L2236" s="135"/>
      <c r="M2236" s="135"/>
      <c r="N2236" s="135"/>
      <c r="O2236" s="23"/>
      <c r="P2236" s="19">
        <f t="shared" si="442"/>
        <v>0</v>
      </c>
      <c r="R2236" s="5"/>
    </row>
    <row r="2237" spans="1:18" s="2" customFormat="1" ht="15" hidden="1" customHeight="1" x14ac:dyDescent="0.2">
      <c r="A2237" s="42"/>
      <c r="B2237" s="48"/>
      <c r="C2237" s="49" t="s">
        <v>7</v>
      </c>
      <c r="D2237" s="140">
        <f t="shared" si="445"/>
        <v>0</v>
      </c>
      <c r="E2237" s="140"/>
      <c r="F2237" s="140"/>
      <c r="G2237" s="50" t="e">
        <f>F2237/E2237*100</f>
        <v>#DIV/0!</v>
      </c>
      <c r="H2237" s="140"/>
      <c r="I2237" s="140">
        <f t="shared" si="440"/>
        <v>0</v>
      </c>
      <c r="J2237" s="140"/>
      <c r="K2237" s="50"/>
      <c r="L2237" s="140"/>
      <c r="M2237" s="140"/>
      <c r="N2237" s="140"/>
      <c r="O2237" s="50" t="e">
        <f>N2237/M2237*100</f>
        <v>#DIV/0!</v>
      </c>
      <c r="P2237" s="19">
        <f t="shared" si="442"/>
        <v>0</v>
      </c>
      <c r="R2237" s="5"/>
    </row>
    <row r="2238" spans="1:18" s="2" customFormat="1" hidden="1" x14ac:dyDescent="0.2">
      <c r="A2238" s="42"/>
      <c r="B2238" s="32"/>
      <c r="C2238" s="27" t="s">
        <v>15</v>
      </c>
      <c r="D2238" s="135">
        <f t="shared" si="445"/>
        <v>0</v>
      </c>
      <c r="E2238" s="135"/>
      <c r="F2238" s="135"/>
      <c r="G2238" s="23" t="e">
        <f>F2238/E2238*100</f>
        <v>#DIV/0!</v>
      </c>
      <c r="H2238" s="135"/>
      <c r="I2238" s="135">
        <f t="shared" si="440"/>
        <v>0</v>
      </c>
      <c r="J2238" s="135"/>
      <c r="K2238" s="23" t="e">
        <f>J2238/I2238*100</f>
        <v>#DIV/0!</v>
      </c>
      <c r="L2238" s="135"/>
      <c r="M2238" s="135"/>
      <c r="N2238" s="135"/>
      <c r="O2238" s="23" t="e">
        <f>N2238/M2238*100</f>
        <v>#DIV/0!</v>
      </c>
      <c r="P2238" s="19">
        <f t="shared" si="442"/>
        <v>0</v>
      </c>
      <c r="R2238" s="5"/>
    </row>
    <row r="2239" spans="1:18" s="2" customFormat="1" ht="11.25" hidden="1" customHeight="1" x14ac:dyDescent="0.2">
      <c r="A2239" s="42"/>
      <c r="B2239" s="48"/>
      <c r="C2239" s="51" t="s">
        <v>150</v>
      </c>
      <c r="D2239" s="140">
        <f t="shared" si="445"/>
        <v>0</v>
      </c>
      <c r="E2239" s="140"/>
      <c r="F2239" s="140"/>
      <c r="G2239" s="50" t="e">
        <f>F2239/E2239*100</f>
        <v>#DIV/0!</v>
      </c>
      <c r="H2239" s="140"/>
      <c r="I2239" s="140">
        <f t="shared" si="440"/>
        <v>0</v>
      </c>
      <c r="J2239" s="135"/>
      <c r="K2239" s="50" t="e">
        <f>J2239/I2239*100</f>
        <v>#DIV/0!</v>
      </c>
      <c r="L2239" s="140"/>
      <c r="M2239" s="140"/>
      <c r="N2239" s="140"/>
      <c r="O2239" s="50" t="e">
        <f>N2239/M2239*100</f>
        <v>#DIV/0!</v>
      </c>
      <c r="P2239" s="34">
        <f t="shared" si="442"/>
        <v>0</v>
      </c>
      <c r="R2239" s="5"/>
    </row>
    <row r="2240" spans="1:18" s="2" customFormat="1" ht="15.75" customHeight="1" x14ac:dyDescent="0.2">
      <c r="A2240" s="204"/>
      <c r="B2240" s="32">
        <v>85446</v>
      </c>
      <c r="C2240" s="41" t="s">
        <v>114</v>
      </c>
      <c r="D2240" s="135">
        <f t="shared" si="445"/>
        <v>3520200</v>
      </c>
      <c r="E2240" s="135">
        <f>SUM(E2241,E2250)</f>
        <v>3074682</v>
      </c>
      <c r="F2240" s="135">
        <f>SUM(F2241,F2250)</f>
        <v>3049458.41</v>
      </c>
      <c r="G2240" s="23">
        <f t="shared" si="441"/>
        <v>99.179635812744209</v>
      </c>
      <c r="H2240" s="135"/>
      <c r="I2240" s="135"/>
      <c r="J2240" s="135"/>
      <c r="K2240" s="23"/>
      <c r="L2240" s="135">
        <f>SUM(L2241,L2250)</f>
        <v>3520200</v>
      </c>
      <c r="M2240" s="135">
        <f>SUM(M2241,M2250)</f>
        <v>3074682</v>
      </c>
      <c r="N2240" s="135">
        <f>SUM(N2241,N2250)</f>
        <v>3049458.41</v>
      </c>
      <c r="O2240" s="23">
        <f t="shared" si="431"/>
        <v>99.179635812744209</v>
      </c>
      <c r="P2240" s="59">
        <f t="shared" ref="P2240:P2500" si="446">E2240-D2240</f>
        <v>-445518</v>
      </c>
      <c r="R2240" s="5"/>
    </row>
    <row r="2241" spans="1:18" s="2" customFormat="1" ht="16.5" customHeight="1" x14ac:dyDescent="0.2">
      <c r="A2241" s="204"/>
      <c r="B2241" s="45"/>
      <c r="C2241" s="41" t="s">
        <v>110</v>
      </c>
      <c r="D2241" s="135">
        <f t="shared" si="445"/>
        <v>3520200</v>
      </c>
      <c r="E2241" s="135">
        <f>SUM(E2243,E2247,E2248,E2249)</f>
        <v>3074682</v>
      </c>
      <c r="F2241" s="135">
        <f>SUM(F2243,F2247,F2248,F2249)</f>
        <v>3049458.41</v>
      </c>
      <c r="G2241" s="23">
        <f t="shared" si="441"/>
        <v>99.179635812744209</v>
      </c>
      <c r="H2241" s="135"/>
      <c r="I2241" s="135"/>
      <c r="J2241" s="135"/>
      <c r="K2241" s="23"/>
      <c r="L2241" s="135">
        <f>SUM(L2243,L2247,L2248,L2249)</f>
        <v>3520200</v>
      </c>
      <c r="M2241" s="135">
        <f>SUM(M2243,M2247,M2248,M2249)</f>
        <v>3074682</v>
      </c>
      <c r="N2241" s="135">
        <f>SUM(N2243,N2247,N2248,N2249)</f>
        <v>3049458.41</v>
      </c>
      <c r="O2241" s="23">
        <f t="shared" si="431"/>
        <v>99.179635812744209</v>
      </c>
      <c r="P2241" s="19">
        <f t="shared" si="446"/>
        <v>-445518</v>
      </c>
      <c r="R2241" s="5"/>
    </row>
    <row r="2242" spans="1:18" s="2" customFormat="1" x14ac:dyDescent="0.2">
      <c r="A2242" s="204"/>
      <c r="B2242" s="45"/>
      <c r="C2242" s="27" t="s">
        <v>22</v>
      </c>
      <c r="D2242" s="135"/>
      <c r="E2242" s="135"/>
      <c r="F2242" s="135"/>
      <c r="G2242" s="23"/>
      <c r="H2242" s="135"/>
      <c r="I2242" s="135"/>
      <c r="J2242" s="135"/>
      <c r="K2242" s="23"/>
      <c r="L2242" s="135"/>
      <c r="M2242" s="135"/>
      <c r="N2242" s="135"/>
      <c r="O2242" s="23"/>
      <c r="P2242" s="19">
        <f t="shared" si="446"/>
        <v>0</v>
      </c>
      <c r="R2242" s="5"/>
    </row>
    <row r="2243" spans="1:18" s="2" customFormat="1" ht="13.5" customHeight="1" x14ac:dyDescent="0.2">
      <c r="A2243" s="204"/>
      <c r="B2243" s="45"/>
      <c r="C2243" s="22" t="s">
        <v>14</v>
      </c>
      <c r="D2243" s="135">
        <f t="shared" si="445"/>
        <v>3520200</v>
      </c>
      <c r="E2243" s="135">
        <f>SUM(E2245:E2246)</f>
        <v>3074682</v>
      </c>
      <c r="F2243" s="135">
        <f>SUM(F2245:F2246)</f>
        <v>3049458.41</v>
      </c>
      <c r="G2243" s="23">
        <f t="shared" si="441"/>
        <v>99.179635812744209</v>
      </c>
      <c r="H2243" s="135"/>
      <c r="I2243" s="135"/>
      <c r="J2243" s="135"/>
      <c r="K2243" s="23"/>
      <c r="L2243" s="135">
        <f>SUM(L2245:L2246)</f>
        <v>3520200</v>
      </c>
      <c r="M2243" s="135">
        <f>SUM(M2245:M2246)</f>
        <v>3074682</v>
      </c>
      <c r="N2243" s="135">
        <f>SUM(N2245:N2246)</f>
        <v>3049458.41</v>
      </c>
      <c r="O2243" s="23">
        <f t="shared" si="431"/>
        <v>99.179635812744209</v>
      </c>
      <c r="P2243" s="19">
        <f t="shared" si="446"/>
        <v>-445518</v>
      </c>
      <c r="R2243" s="5"/>
    </row>
    <row r="2244" spans="1:18" s="2" customFormat="1" ht="12.75" customHeight="1" x14ac:dyDescent="0.2">
      <c r="A2244" s="204"/>
      <c r="B2244" s="45"/>
      <c r="C2244" s="27" t="s">
        <v>15</v>
      </c>
      <c r="D2244" s="135"/>
      <c r="E2244" s="135"/>
      <c r="F2244" s="135"/>
      <c r="G2244" s="23"/>
      <c r="H2244" s="135"/>
      <c r="I2244" s="135"/>
      <c r="J2244" s="135"/>
      <c r="K2244" s="23"/>
      <c r="L2244" s="135"/>
      <c r="M2244" s="135"/>
      <c r="N2244" s="135"/>
      <c r="O2244" s="23"/>
      <c r="P2244" s="19">
        <f t="shared" si="446"/>
        <v>0</v>
      </c>
      <c r="R2244" s="5"/>
    </row>
    <row r="2245" spans="1:18" s="2" customFormat="1" ht="15" customHeight="1" x14ac:dyDescent="0.2">
      <c r="A2245" s="204"/>
      <c r="B2245" s="45"/>
      <c r="C2245" s="27" t="s">
        <v>19</v>
      </c>
      <c r="D2245" s="135">
        <f t="shared" si="445"/>
        <v>1246000</v>
      </c>
      <c r="E2245" s="135">
        <v>1401840</v>
      </c>
      <c r="F2245" s="135">
        <v>1385604.97</v>
      </c>
      <c r="G2245" s="23">
        <f t="shared" si="441"/>
        <v>98.841877104377105</v>
      </c>
      <c r="H2245" s="135"/>
      <c r="I2245" s="135"/>
      <c r="J2245" s="135"/>
      <c r="K2245" s="23"/>
      <c r="L2245" s="135">
        <v>1246000</v>
      </c>
      <c r="M2245" s="135">
        <v>1401840</v>
      </c>
      <c r="N2245" s="135">
        <v>1385604.97</v>
      </c>
      <c r="O2245" s="23">
        <f t="shared" si="431"/>
        <v>98.841877104377105</v>
      </c>
      <c r="P2245" s="19">
        <f t="shared" si="446"/>
        <v>155840</v>
      </c>
      <c r="R2245" s="5"/>
    </row>
    <row r="2246" spans="1:18" s="2" customFormat="1" ht="15" customHeight="1" x14ac:dyDescent="0.2">
      <c r="A2246" s="204"/>
      <c r="B2246" s="112"/>
      <c r="C2246" s="122" t="s">
        <v>18</v>
      </c>
      <c r="D2246" s="140">
        <f t="shared" si="445"/>
        <v>2274200</v>
      </c>
      <c r="E2246" s="140">
        <v>1672842</v>
      </c>
      <c r="F2246" s="140">
        <v>1663853.44</v>
      </c>
      <c r="G2246" s="50">
        <f t="shared" si="441"/>
        <v>99.46267728811209</v>
      </c>
      <c r="H2246" s="140"/>
      <c r="I2246" s="140"/>
      <c r="J2246" s="140"/>
      <c r="K2246" s="50"/>
      <c r="L2246" s="140">
        <v>2274200</v>
      </c>
      <c r="M2246" s="140">
        <v>1672842</v>
      </c>
      <c r="N2246" s="140">
        <v>1663853.44</v>
      </c>
      <c r="O2246" s="50">
        <f t="shared" si="431"/>
        <v>99.46267728811209</v>
      </c>
      <c r="P2246" s="29">
        <f t="shared" si="446"/>
        <v>-601358</v>
      </c>
      <c r="R2246" s="5"/>
    </row>
    <row r="2247" spans="1:18" s="2" customFormat="1" ht="15" hidden="1" customHeight="1" x14ac:dyDescent="0.2">
      <c r="A2247" s="204"/>
      <c r="B2247" s="45"/>
      <c r="C2247" s="22" t="s">
        <v>16</v>
      </c>
      <c r="D2247" s="135">
        <f t="shared" si="445"/>
        <v>0</v>
      </c>
      <c r="E2247" s="135"/>
      <c r="F2247" s="135"/>
      <c r="G2247" s="23" t="e">
        <f t="shared" si="441"/>
        <v>#DIV/0!</v>
      </c>
      <c r="H2247" s="135"/>
      <c r="I2247" s="135">
        <f t="shared" si="440"/>
        <v>0</v>
      </c>
      <c r="J2247" s="135">
        <f t="shared" si="434"/>
        <v>0</v>
      </c>
      <c r="K2247" s="23" t="e">
        <f t="shared" ref="K2247:K2252" si="447">J2247/I2247*100</f>
        <v>#DIV/0!</v>
      </c>
      <c r="L2247" s="135"/>
      <c r="M2247" s="135"/>
      <c r="N2247" s="135"/>
      <c r="O2247" s="23" t="e">
        <f t="shared" si="431"/>
        <v>#DIV/0!</v>
      </c>
      <c r="P2247" s="19">
        <f t="shared" si="446"/>
        <v>0</v>
      </c>
      <c r="R2247" s="5"/>
    </row>
    <row r="2248" spans="1:18" s="2" customFormat="1" ht="15" hidden="1" customHeight="1" x14ac:dyDescent="0.2">
      <c r="A2248" s="204"/>
      <c r="B2248" s="45"/>
      <c r="C2248" s="22" t="s">
        <v>17</v>
      </c>
      <c r="D2248" s="135">
        <f t="shared" si="445"/>
        <v>0</v>
      </c>
      <c r="E2248" s="135"/>
      <c r="F2248" s="135"/>
      <c r="G2248" s="23" t="e">
        <f t="shared" si="441"/>
        <v>#DIV/0!</v>
      </c>
      <c r="H2248" s="135"/>
      <c r="I2248" s="135">
        <f t="shared" si="440"/>
        <v>0</v>
      </c>
      <c r="J2248" s="135">
        <f t="shared" si="440"/>
        <v>0</v>
      </c>
      <c r="K2248" s="23" t="e">
        <f t="shared" si="447"/>
        <v>#DIV/0!</v>
      </c>
      <c r="L2248" s="135"/>
      <c r="M2248" s="135"/>
      <c r="N2248" s="135"/>
      <c r="O2248" s="23" t="e">
        <f t="shared" si="431"/>
        <v>#DIV/0!</v>
      </c>
      <c r="P2248" s="19">
        <f t="shared" si="446"/>
        <v>0</v>
      </c>
      <c r="R2248" s="5"/>
    </row>
    <row r="2249" spans="1:18" s="2" customFormat="1" ht="38.25" hidden="1" customHeight="1" x14ac:dyDescent="0.2">
      <c r="A2249" s="204"/>
      <c r="B2249" s="45"/>
      <c r="C2249" s="24" t="s">
        <v>149</v>
      </c>
      <c r="D2249" s="135">
        <f t="shared" si="445"/>
        <v>0</v>
      </c>
      <c r="E2249" s="135"/>
      <c r="F2249" s="135"/>
      <c r="G2249" s="23" t="e">
        <f t="shared" si="441"/>
        <v>#DIV/0!</v>
      </c>
      <c r="H2249" s="135"/>
      <c r="I2249" s="135">
        <f t="shared" si="440"/>
        <v>0</v>
      </c>
      <c r="J2249" s="135">
        <f t="shared" si="440"/>
        <v>0</v>
      </c>
      <c r="K2249" s="23" t="e">
        <f t="shared" si="447"/>
        <v>#DIV/0!</v>
      </c>
      <c r="L2249" s="135"/>
      <c r="M2249" s="135"/>
      <c r="N2249" s="135"/>
      <c r="O2249" s="23" t="e">
        <f t="shared" si="431"/>
        <v>#DIV/0!</v>
      </c>
      <c r="P2249" s="19">
        <f t="shared" si="446"/>
        <v>0</v>
      </c>
      <c r="R2249" s="5"/>
    </row>
    <row r="2250" spans="1:18" s="2" customFormat="1" ht="15" hidden="1" customHeight="1" x14ac:dyDescent="0.2">
      <c r="A2250" s="204"/>
      <c r="B2250" s="45"/>
      <c r="C2250" s="25" t="s">
        <v>111</v>
      </c>
      <c r="D2250" s="135">
        <f t="shared" si="445"/>
        <v>0</v>
      </c>
      <c r="E2250" s="135">
        <f>SUM(E2252)</f>
        <v>0</v>
      </c>
      <c r="F2250" s="135">
        <f>SUM(F2252)</f>
        <v>0</v>
      </c>
      <c r="G2250" s="23" t="e">
        <f t="shared" si="441"/>
        <v>#DIV/0!</v>
      </c>
      <c r="H2250" s="135">
        <f>SUM(H2252)</f>
        <v>0</v>
      </c>
      <c r="I2250" s="135">
        <f t="shared" si="440"/>
        <v>0</v>
      </c>
      <c r="J2250" s="135">
        <f t="shared" si="440"/>
        <v>0</v>
      </c>
      <c r="K2250" s="23" t="e">
        <f t="shared" si="447"/>
        <v>#DIV/0!</v>
      </c>
      <c r="L2250" s="135">
        <f>SUM(L2252)</f>
        <v>0</v>
      </c>
      <c r="M2250" s="135">
        <f>SUM(M2252)</f>
        <v>0</v>
      </c>
      <c r="N2250" s="135">
        <f>SUM(N2252)</f>
        <v>0</v>
      </c>
      <c r="O2250" s="23" t="e">
        <f t="shared" si="431"/>
        <v>#DIV/0!</v>
      </c>
      <c r="P2250" s="19">
        <f t="shared" si="446"/>
        <v>0</v>
      </c>
      <c r="R2250" s="5"/>
    </row>
    <row r="2251" spans="1:18" s="2" customFormat="1" hidden="1" x14ac:dyDescent="0.2">
      <c r="A2251" s="204"/>
      <c r="B2251" s="45"/>
      <c r="C2251" s="26" t="s">
        <v>22</v>
      </c>
      <c r="D2251" s="135">
        <f t="shared" si="445"/>
        <v>0</v>
      </c>
      <c r="E2251" s="135"/>
      <c r="F2251" s="135"/>
      <c r="G2251" s="23" t="e">
        <f t="shared" si="441"/>
        <v>#DIV/0!</v>
      </c>
      <c r="H2251" s="135"/>
      <c r="I2251" s="135">
        <f t="shared" si="440"/>
        <v>0</v>
      </c>
      <c r="J2251" s="135">
        <f t="shared" si="440"/>
        <v>0</v>
      </c>
      <c r="K2251" s="23" t="e">
        <f t="shared" si="447"/>
        <v>#DIV/0!</v>
      </c>
      <c r="L2251" s="135"/>
      <c r="M2251" s="135"/>
      <c r="N2251" s="135"/>
      <c r="O2251" s="23" t="e">
        <f t="shared" si="431"/>
        <v>#DIV/0!</v>
      </c>
      <c r="P2251" s="19">
        <f t="shared" si="446"/>
        <v>0</v>
      </c>
      <c r="R2251" s="5"/>
    </row>
    <row r="2252" spans="1:18" s="2" customFormat="1" ht="15" hidden="1" customHeight="1" x14ac:dyDescent="0.2">
      <c r="A2252" s="204"/>
      <c r="B2252" s="45"/>
      <c r="C2252" s="22" t="s">
        <v>7</v>
      </c>
      <c r="D2252" s="135">
        <f t="shared" si="445"/>
        <v>0</v>
      </c>
      <c r="E2252" s="135"/>
      <c r="F2252" s="135"/>
      <c r="G2252" s="23" t="e">
        <f t="shared" si="441"/>
        <v>#DIV/0!</v>
      </c>
      <c r="H2252" s="135"/>
      <c r="I2252" s="135">
        <f t="shared" si="440"/>
        <v>0</v>
      </c>
      <c r="J2252" s="135">
        <f t="shared" si="440"/>
        <v>0</v>
      </c>
      <c r="K2252" s="23" t="e">
        <f t="shared" si="447"/>
        <v>#DIV/0!</v>
      </c>
      <c r="L2252" s="135"/>
      <c r="M2252" s="135"/>
      <c r="N2252" s="135"/>
      <c r="O2252" s="23" t="e">
        <f t="shared" si="431"/>
        <v>#DIV/0!</v>
      </c>
      <c r="P2252" s="19">
        <f t="shared" si="446"/>
        <v>0</v>
      </c>
      <c r="R2252" s="5"/>
    </row>
    <row r="2253" spans="1:18" s="2" customFormat="1" hidden="1" x14ac:dyDescent="0.2">
      <c r="A2253" s="204"/>
      <c r="B2253" s="45"/>
      <c r="C2253" s="27" t="s">
        <v>15</v>
      </c>
      <c r="D2253" s="135">
        <f t="shared" si="445"/>
        <v>0</v>
      </c>
      <c r="E2253" s="135"/>
      <c r="F2253" s="135"/>
      <c r="G2253" s="23" t="e">
        <f t="shared" si="441"/>
        <v>#DIV/0!</v>
      </c>
      <c r="H2253" s="135"/>
      <c r="I2253" s="135">
        <f t="shared" si="440"/>
        <v>0</v>
      </c>
      <c r="J2253" s="135">
        <f t="shared" si="440"/>
        <v>0</v>
      </c>
      <c r="K2253" s="23" t="e">
        <f t="shared" ref="K2253:K2513" si="448">J2253/I2253*100</f>
        <v>#DIV/0!</v>
      </c>
      <c r="L2253" s="135"/>
      <c r="M2253" s="135"/>
      <c r="N2253" s="135"/>
      <c r="O2253" s="23" t="e">
        <f>N2253/M2253*100</f>
        <v>#DIV/0!</v>
      </c>
      <c r="P2253" s="19">
        <f t="shared" si="446"/>
        <v>0</v>
      </c>
      <c r="R2253" s="5"/>
    </row>
    <row r="2254" spans="1:18" s="2" customFormat="1" ht="39" hidden="1" customHeight="1" x14ac:dyDescent="0.2">
      <c r="A2254" s="204"/>
      <c r="B2254" s="112"/>
      <c r="C2254" s="71" t="s">
        <v>150</v>
      </c>
      <c r="D2254" s="140">
        <f t="shared" si="445"/>
        <v>0</v>
      </c>
      <c r="E2254" s="140"/>
      <c r="F2254" s="140"/>
      <c r="G2254" s="50" t="e">
        <f t="shared" si="441"/>
        <v>#DIV/0!</v>
      </c>
      <c r="H2254" s="140"/>
      <c r="I2254" s="140">
        <f t="shared" si="440"/>
        <v>0</v>
      </c>
      <c r="J2254" s="135">
        <f t="shared" si="440"/>
        <v>0</v>
      </c>
      <c r="K2254" s="50" t="e">
        <f t="shared" si="448"/>
        <v>#DIV/0!</v>
      </c>
      <c r="L2254" s="140"/>
      <c r="M2254" s="140"/>
      <c r="N2254" s="140"/>
      <c r="O2254" s="50" t="e">
        <f>N2254/M2254*100</f>
        <v>#DIV/0!</v>
      </c>
      <c r="P2254" s="34">
        <f t="shared" si="446"/>
        <v>0</v>
      </c>
      <c r="R2254" s="5"/>
    </row>
    <row r="2255" spans="1:18" s="2" customFormat="1" ht="14.25" hidden="1" customHeight="1" x14ac:dyDescent="0.2">
      <c r="A2255" s="204"/>
      <c r="B2255" s="32">
        <v>85478</v>
      </c>
      <c r="C2255" s="41" t="s">
        <v>143</v>
      </c>
      <c r="D2255" s="135">
        <f t="shared" si="445"/>
        <v>0</v>
      </c>
      <c r="E2255" s="135">
        <f>SUM(E2256,E2265)</f>
        <v>0</v>
      </c>
      <c r="F2255" s="135">
        <f>SUM(F2256,F2265)</f>
        <v>0</v>
      </c>
      <c r="G2255" s="23" t="e">
        <f>F2255/E2255*100</f>
        <v>#DIV/0!</v>
      </c>
      <c r="H2255" s="135"/>
      <c r="I2255" s="135">
        <f t="shared" si="440"/>
        <v>0</v>
      </c>
      <c r="J2255" s="135">
        <f t="shared" si="440"/>
        <v>0</v>
      </c>
      <c r="K2255" s="23"/>
      <c r="L2255" s="135"/>
      <c r="M2255" s="135">
        <f>SUM(M2256,M2265)</f>
        <v>0</v>
      </c>
      <c r="N2255" s="135">
        <f>SUM(N2256,N2265)</f>
        <v>0</v>
      </c>
      <c r="O2255" s="23" t="e">
        <f>N2255/M2255*100</f>
        <v>#DIV/0!</v>
      </c>
      <c r="P2255" s="59">
        <f t="shared" ref="P2255:P2269" si="449">E2255-D2255</f>
        <v>0</v>
      </c>
      <c r="R2255" s="5"/>
    </row>
    <row r="2256" spans="1:18" s="2" customFormat="1" ht="15" hidden="1" customHeight="1" x14ac:dyDescent="0.2">
      <c r="A2256" s="204"/>
      <c r="B2256" s="45"/>
      <c r="C2256" s="41" t="s">
        <v>110</v>
      </c>
      <c r="D2256" s="135">
        <f t="shared" si="445"/>
        <v>0</v>
      </c>
      <c r="E2256" s="135">
        <f>SUM(E2258,E2262,E2263,E2264)</f>
        <v>0</v>
      </c>
      <c r="F2256" s="135">
        <f>SUM(F2258,F2262,F2263,F2264)</f>
        <v>0</v>
      </c>
      <c r="G2256" s="23" t="e">
        <f>F2256/E2256*100</f>
        <v>#DIV/0!</v>
      </c>
      <c r="H2256" s="135"/>
      <c r="I2256" s="135">
        <f t="shared" si="440"/>
        <v>0</v>
      </c>
      <c r="J2256" s="135">
        <f t="shared" si="440"/>
        <v>0</v>
      </c>
      <c r="K2256" s="23"/>
      <c r="L2256" s="135"/>
      <c r="M2256" s="135">
        <f>SUM(M2258,M2262,M2263,M2264)</f>
        <v>0</v>
      </c>
      <c r="N2256" s="135">
        <f>SUM(N2258,N2262,N2263,N2264)</f>
        <v>0</v>
      </c>
      <c r="O2256" s="23" t="e">
        <f>N2256/M2256*100</f>
        <v>#DIV/0!</v>
      </c>
      <c r="P2256" s="19">
        <f t="shared" si="449"/>
        <v>0</v>
      </c>
      <c r="R2256" s="5"/>
    </row>
    <row r="2257" spans="1:18" s="2" customFormat="1" hidden="1" x14ac:dyDescent="0.2">
      <c r="A2257" s="204"/>
      <c r="B2257" s="45"/>
      <c r="C2257" s="27" t="s">
        <v>22</v>
      </c>
      <c r="D2257" s="135">
        <f t="shared" si="445"/>
        <v>0</v>
      </c>
      <c r="E2257" s="135"/>
      <c r="F2257" s="135"/>
      <c r="G2257" s="23"/>
      <c r="H2257" s="135"/>
      <c r="I2257" s="135">
        <f t="shared" si="440"/>
        <v>0</v>
      </c>
      <c r="J2257" s="135">
        <f t="shared" si="440"/>
        <v>0</v>
      </c>
      <c r="K2257" s="23"/>
      <c r="L2257" s="135"/>
      <c r="M2257" s="135"/>
      <c r="N2257" s="135"/>
      <c r="O2257" s="23"/>
      <c r="P2257" s="19">
        <f t="shared" si="449"/>
        <v>0</v>
      </c>
      <c r="R2257" s="5"/>
    </row>
    <row r="2258" spans="1:18" s="2" customFormat="1" ht="15" hidden="1" customHeight="1" x14ac:dyDescent="0.2">
      <c r="A2258" s="204"/>
      <c r="B2258" s="45"/>
      <c r="C2258" s="22" t="s">
        <v>14</v>
      </c>
      <c r="D2258" s="135">
        <f t="shared" si="445"/>
        <v>0</v>
      </c>
      <c r="E2258" s="135">
        <f>SUM(E2260:E2261)</f>
        <v>0</v>
      </c>
      <c r="F2258" s="135">
        <f>SUM(F2260:F2261)</f>
        <v>0</v>
      </c>
      <c r="G2258" s="23" t="e">
        <f>F2258/E2258*100</f>
        <v>#DIV/0!</v>
      </c>
      <c r="H2258" s="135"/>
      <c r="I2258" s="135">
        <f t="shared" si="440"/>
        <v>0</v>
      </c>
      <c r="J2258" s="135">
        <f t="shared" si="440"/>
        <v>0</v>
      </c>
      <c r="K2258" s="23"/>
      <c r="L2258" s="135"/>
      <c r="M2258" s="135">
        <f>SUM(M2260:M2261)</f>
        <v>0</v>
      </c>
      <c r="N2258" s="135">
        <f>SUM(N2260:N2261)</f>
        <v>0</v>
      </c>
      <c r="O2258" s="23" t="e">
        <f>N2258/M2258*100</f>
        <v>#DIV/0!</v>
      </c>
      <c r="P2258" s="19">
        <f t="shared" si="449"/>
        <v>0</v>
      </c>
      <c r="R2258" s="5"/>
    </row>
    <row r="2259" spans="1:18" s="2" customFormat="1" hidden="1" x14ac:dyDescent="0.2">
      <c r="A2259" s="204"/>
      <c r="B2259" s="45"/>
      <c r="C2259" s="27" t="s">
        <v>15</v>
      </c>
      <c r="D2259" s="135">
        <f t="shared" si="445"/>
        <v>0</v>
      </c>
      <c r="E2259" s="135"/>
      <c r="F2259" s="135"/>
      <c r="G2259" s="23"/>
      <c r="H2259" s="135"/>
      <c r="I2259" s="135">
        <f t="shared" si="440"/>
        <v>0</v>
      </c>
      <c r="J2259" s="135">
        <f t="shared" si="440"/>
        <v>0</v>
      </c>
      <c r="K2259" s="23"/>
      <c r="L2259" s="135"/>
      <c r="M2259" s="135"/>
      <c r="N2259" s="135"/>
      <c r="O2259" s="23"/>
      <c r="P2259" s="19">
        <f t="shared" si="449"/>
        <v>0</v>
      </c>
      <c r="R2259" s="5"/>
    </row>
    <row r="2260" spans="1:18" s="2" customFormat="1" ht="15" hidden="1" customHeight="1" x14ac:dyDescent="0.2">
      <c r="A2260" s="204"/>
      <c r="B2260" s="45"/>
      <c r="C2260" s="27" t="s">
        <v>19</v>
      </c>
      <c r="D2260" s="135">
        <f t="shared" si="445"/>
        <v>0</v>
      </c>
      <c r="E2260" s="135"/>
      <c r="F2260" s="135"/>
      <c r="G2260" s="23" t="e">
        <f t="shared" ref="G2260:G2269" si="450">F2260/E2260*100</f>
        <v>#DIV/0!</v>
      </c>
      <c r="H2260" s="135"/>
      <c r="I2260" s="135">
        <f t="shared" si="440"/>
        <v>0</v>
      </c>
      <c r="J2260" s="135">
        <f t="shared" si="440"/>
        <v>0</v>
      </c>
      <c r="K2260" s="23"/>
      <c r="L2260" s="135"/>
      <c r="M2260" s="135"/>
      <c r="N2260" s="135"/>
      <c r="O2260" s="23" t="e">
        <f t="shared" ref="O2260:O2282" si="451">N2260/M2260*100</f>
        <v>#DIV/0!</v>
      </c>
      <c r="P2260" s="19">
        <f t="shared" si="449"/>
        <v>0</v>
      </c>
      <c r="R2260" s="5"/>
    </row>
    <row r="2261" spans="1:18" s="2" customFormat="1" ht="15" hidden="1" customHeight="1" x14ac:dyDescent="0.2">
      <c r="A2261" s="204"/>
      <c r="B2261" s="112"/>
      <c r="C2261" s="122" t="s">
        <v>18</v>
      </c>
      <c r="D2261" s="140">
        <f t="shared" si="445"/>
        <v>0</v>
      </c>
      <c r="E2261" s="140"/>
      <c r="F2261" s="140"/>
      <c r="G2261" s="50" t="e">
        <f t="shared" si="450"/>
        <v>#DIV/0!</v>
      </c>
      <c r="H2261" s="140"/>
      <c r="I2261" s="140">
        <f t="shared" si="440"/>
        <v>0</v>
      </c>
      <c r="J2261" s="140">
        <f t="shared" si="440"/>
        <v>0</v>
      </c>
      <c r="K2261" s="50"/>
      <c r="L2261" s="140"/>
      <c r="M2261" s="140"/>
      <c r="N2261" s="140"/>
      <c r="O2261" s="50" t="e">
        <f t="shared" si="451"/>
        <v>#DIV/0!</v>
      </c>
      <c r="P2261" s="29">
        <f t="shared" si="449"/>
        <v>0</v>
      </c>
      <c r="R2261" s="5"/>
    </row>
    <row r="2262" spans="1:18" s="2" customFormat="1" ht="15" hidden="1" customHeight="1" x14ac:dyDescent="0.2">
      <c r="A2262" s="204"/>
      <c r="B2262" s="45"/>
      <c r="C2262" s="22" t="s">
        <v>16</v>
      </c>
      <c r="D2262" s="135">
        <f t="shared" si="445"/>
        <v>0</v>
      </c>
      <c r="E2262" s="135"/>
      <c r="F2262" s="135"/>
      <c r="G2262" s="23" t="e">
        <f t="shared" si="450"/>
        <v>#DIV/0!</v>
      </c>
      <c r="H2262" s="135"/>
      <c r="I2262" s="135">
        <f t="shared" si="440"/>
        <v>0</v>
      </c>
      <c r="J2262" s="135">
        <f t="shared" si="440"/>
        <v>0</v>
      </c>
      <c r="K2262" s="23" t="e">
        <f t="shared" ref="K2262:K2269" si="452">J2262/I2262*100</f>
        <v>#DIV/0!</v>
      </c>
      <c r="L2262" s="135"/>
      <c r="M2262" s="135"/>
      <c r="N2262" s="135"/>
      <c r="O2262" s="50" t="e">
        <f t="shared" si="451"/>
        <v>#DIV/0!</v>
      </c>
      <c r="P2262" s="19">
        <f t="shared" si="449"/>
        <v>0</v>
      </c>
      <c r="R2262" s="5"/>
    </row>
    <row r="2263" spans="1:18" s="2" customFormat="1" ht="15" hidden="1" customHeight="1" x14ac:dyDescent="0.2">
      <c r="A2263" s="204"/>
      <c r="B2263" s="45"/>
      <c r="C2263" s="22" t="s">
        <v>17</v>
      </c>
      <c r="D2263" s="135">
        <f t="shared" si="445"/>
        <v>0</v>
      </c>
      <c r="E2263" s="135"/>
      <c r="F2263" s="135"/>
      <c r="G2263" s="23" t="e">
        <f t="shared" si="450"/>
        <v>#DIV/0!</v>
      </c>
      <c r="H2263" s="135"/>
      <c r="I2263" s="135">
        <f t="shared" si="440"/>
        <v>0</v>
      </c>
      <c r="J2263" s="135">
        <f t="shared" si="440"/>
        <v>0</v>
      </c>
      <c r="K2263" s="23" t="e">
        <f t="shared" si="452"/>
        <v>#DIV/0!</v>
      </c>
      <c r="L2263" s="135"/>
      <c r="M2263" s="135"/>
      <c r="N2263" s="135"/>
      <c r="O2263" s="50" t="e">
        <f t="shared" si="451"/>
        <v>#DIV/0!</v>
      </c>
      <c r="P2263" s="19">
        <f t="shared" si="449"/>
        <v>0</v>
      </c>
      <c r="R2263" s="5"/>
    </row>
    <row r="2264" spans="1:18" s="2" customFormat="1" ht="38.25" hidden="1" customHeight="1" x14ac:dyDescent="0.2">
      <c r="A2264" s="204"/>
      <c r="B2264" s="45"/>
      <c r="C2264" s="24" t="s">
        <v>149</v>
      </c>
      <c r="D2264" s="135">
        <f t="shared" si="445"/>
        <v>0</v>
      </c>
      <c r="E2264" s="135"/>
      <c r="F2264" s="135"/>
      <c r="G2264" s="23" t="e">
        <f t="shared" si="450"/>
        <v>#DIV/0!</v>
      </c>
      <c r="H2264" s="135"/>
      <c r="I2264" s="135">
        <f t="shared" si="440"/>
        <v>0</v>
      </c>
      <c r="J2264" s="135">
        <f t="shared" si="440"/>
        <v>0</v>
      </c>
      <c r="K2264" s="23" t="e">
        <f t="shared" si="452"/>
        <v>#DIV/0!</v>
      </c>
      <c r="L2264" s="135"/>
      <c r="M2264" s="135"/>
      <c r="N2264" s="135"/>
      <c r="O2264" s="50" t="e">
        <f t="shared" si="451"/>
        <v>#DIV/0!</v>
      </c>
      <c r="P2264" s="19">
        <f t="shared" si="449"/>
        <v>0</v>
      </c>
      <c r="R2264" s="5"/>
    </row>
    <row r="2265" spans="1:18" s="2" customFormat="1" ht="15" hidden="1" customHeight="1" x14ac:dyDescent="0.2">
      <c r="A2265" s="204"/>
      <c r="B2265" s="45"/>
      <c r="C2265" s="25" t="s">
        <v>111</v>
      </c>
      <c r="D2265" s="135">
        <f t="shared" si="445"/>
        <v>0</v>
      </c>
      <c r="E2265" s="135">
        <f>SUM(E2267)</f>
        <v>0</v>
      </c>
      <c r="F2265" s="135">
        <f>SUM(F2267)</f>
        <v>0</v>
      </c>
      <c r="G2265" s="23" t="e">
        <f t="shared" si="450"/>
        <v>#DIV/0!</v>
      </c>
      <c r="H2265" s="135">
        <f>SUM(H2267)</f>
        <v>0</v>
      </c>
      <c r="I2265" s="135">
        <f t="shared" si="440"/>
        <v>0</v>
      </c>
      <c r="J2265" s="135">
        <f t="shared" si="440"/>
        <v>0</v>
      </c>
      <c r="K2265" s="23" t="e">
        <f t="shared" si="452"/>
        <v>#DIV/0!</v>
      </c>
      <c r="L2265" s="135">
        <f>SUM(L2267)</f>
        <v>0</v>
      </c>
      <c r="M2265" s="135">
        <f>SUM(M2267)</f>
        <v>0</v>
      </c>
      <c r="N2265" s="135">
        <f>SUM(N2267)</f>
        <v>0</v>
      </c>
      <c r="O2265" s="50" t="e">
        <f t="shared" si="451"/>
        <v>#DIV/0!</v>
      </c>
      <c r="P2265" s="19">
        <f t="shared" si="449"/>
        <v>0</v>
      </c>
      <c r="R2265" s="5"/>
    </row>
    <row r="2266" spans="1:18" s="2" customFormat="1" hidden="1" x14ac:dyDescent="0.2">
      <c r="A2266" s="204"/>
      <c r="B2266" s="45"/>
      <c r="C2266" s="26" t="s">
        <v>22</v>
      </c>
      <c r="D2266" s="135">
        <f t="shared" si="445"/>
        <v>0</v>
      </c>
      <c r="E2266" s="135"/>
      <c r="F2266" s="135"/>
      <c r="G2266" s="23" t="e">
        <f t="shared" si="450"/>
        <v>#DIV/0!</v>
      </c>
      <c r="H2266" s="135"/>
      <c r="I2266" s="135">
        <f t="shared" ref="I2266:J2329" si="453">E2266-M2266</f>
        <v>0</v>
      </c>
      <c r="J2266" s="135">
        <f t="shared" si="453"/>
        <v>0</v>
      </c>
      <c r="K2266" s="23" t="e">
        <f t="shared" si="452"/>
        <v>#DIV/0!</v>
      </c>
      <c r="L2266" s="135"/>
      <c r="M2266" s="135"/>
      <c r="N2266" s="135"/>
      <c r="O2266" s="50" t="e">
        <f t="shared" si="451"/>
        <v>#DIV/0!</v>
      </c>
      <c r="P2266" s="19">
        <f t="shared" si="449"/>
        <v>0</v>
      </c>
      <c r="R2266" s="5"/>
    </row>
    <row r="2267" spans="1:18" s="2" customFormat="1" ht="15" hidden="1" customHeight="1" x14ac:dyDescent="0.2">
      <c r="A2267" s="204"/>
      <c r="B2267" s="45"/>
      <c r="C2267" s="22" t="s">
        <v>7</v>
      </c>
      <c r="D2267" s="135">
        <f t="shared" si="445"/>
        <v>0</v>
      </c>
      <c r="E2267" s="135"/>
      <c r="F2267" s="135"/>
      <c r="G2267" s="23" t="e">
        <f t="shared" si="450"/>
        <v>#DIV/0!</v>
      </c>
      <c r="H2267" s="135"/>
      <c r="I2267" s="135">
        <f t="shared" si="453"/>
        <v>0</v>
      </c>
      <c r="J2267" s="135">
        <f t="shared" si="453"/>
        <v>0</v>
      </c>
      <c r="K2267" s="23" t="e">
        <f t="shared" si="452"/>
        <v>#DIV/0!</v>
      </c>
      <c r="L2267" s="135"/>
      <c r="M2267" s="135"/>
      <c r="N2267" s="135"/>
      <c r="O2267" s="50" t="e">
        <f t="shared" si="451"/>
        <v>#DIV/0!</v>
      </c>
      <c r="P2267" s="19">
        <f t="shared" si="449"/>
        <v>0</v>
      </c>
      <c r="R2267" s="5"/>
    </row>
    <row r="2268" spans="1:18" s="2" customFormat="1" hidden="1" x14ac:dyDescent="0.2">
      <c r="A2268" s="204"/>
      <c r="B2268" s="45"/>
      <c r="C2268" s="27" t="s">
        <v>15</v>
      </c>
      <c r="D2268" s="135">
        <f t="shared" si="445"/>
        <v>0</v>
      </c>
      <c r="E2268" s="135"/>
      <c r="F2268" s="135"/>
      <c r="G2268" s="23" t="e">
        <f t="shared" si="450"/>
        <v>#DIV/0!</v>
      </c>
      <c r="H2268" s="135"/>
      <c r="I2268" s="135">
        <f t="shared" si="453"/>
        <v>0</v>
      </c>
      <c r="J2268" s="135">
        <f t="shared" si="453"/>
        <v>0</v>
      </c>
      <c r="K2268" s="23" t="e">
        <f t="shared" si="452"/>
        <v>#DIV/0!</v>
      </c>
      <c r="L2268" s="135"/>
      <c r="M2268" s="135"/>
      <c r="N2268" s="135"/>
      <c r="O2268" s="50" t="e">
        <f t="shared" si="451"/>
        <v>#DIV/0!</v>
      </c>
      <c r="P2268" s="19">
        <f t="shared" si="449"/>
        <v>0</v>
      </c>
      <c r="R2268" s="5"/>
    </row>
    <row r="2269" spans="1:18" s="2" customFormat="1" ht="39" hidden="1" customHeight="1" x14ac:dyDescent="0.2">
      <c r="A2269" s="204"/>
      <c r="B2269" s="45"/>
      <c r="C2269" s="28" t="s">
        <v>150</v>
      </c>
      <c r="D2269" s="140">
        <f t="shared" si="445"/>
        <v>0</v>
      </c>
      <c r="E2269" s="140"/>
      <c r="F2269" s="140"/>
      <c r="G2269" s="50" t="e">
        <f t="shared" si="450"/>
        <v>#DIV/0!</v>
      </c>
      <c r="H2269" s="140"/>
      <c r="I2269" s="140">
        <f t="shared" si="453"/>
        <v>0</v>
      </c>
      <c r="J2269" s="135">
        <f t="shared" si="453"/>
        <v>0</v>
      </c>
      <c r="K2269" s="50" t="e">
        <f t="shared" si="452"/>
        <v>#DIV/0!</v>
      </c>
      <c r="L2269" s="140"/>
      <c r="M2269" s="140"/>
      <c r="N2269" s="140"/>
      <c r="O2269" s="50" t="e">
        <f t="shared" si="451"/>
        <v>#DIV/0!</v>
      </c>
      <c r="P2269" s="34">
        <f t="shared" si="449"/>
        <v>0</v>
      </c>
      <c r="R2269" s="5"/>
    </row>
    <row r="2270" spans="1:18" s="2" customFormat="1" ht="14.25" customHeight="1" x14ac:dyDescent="0.2">
      <c r="A2270" s="117"/>
      <c r="B2270" s="85">
        <v>85495</v>
      </c>
      <c r="C2270" s="87" t="s">
        <v>28</v>
      </c>
      <c r="D2270" s="135">
        <f t="shared" si="445"/>
        <v>20577637</v>
      </c>
      <c r="E2270" s="139">
        <f>SUM(E2271,E2280)</f>
        <v>12448154.949999999</v>
      </c>
      <c r="F2270" s="135">
        <f>SUM(F2271,F2280)</f>
        <v>12172745.02</v>
      </c>
      <c r="G2270" s="23">
        <f t="shared" si="441"/>
        <v>97.787544169346958</v>
      </c>
      <c r="H2270" s="139">
        <f>SUM(H2271,H2280)</f>
        <v>5155000</v>
      </c>
      <c r="I2270" s="135">
        <f t="shared" si="453"/>
        <v>558711</v>
      </c>
      <c r="J2270" s="135">
        <f t="shared" si="453"/>
        <v>490400</v>
      </c>
      <c r="K2270" s="54">
        <f t="shared" si="448"/>
        <v>87.773464277596119</v>
      </c>
      <c r="L2270" s="139">
        <f>SUM(L2271,L2280)</f>
        <v>15422637</v>
      </c>
      <c r="M2270" s="139">
        <f>SUM(M2271,M2280)</f>
        <v>11889443.949999999</v>
      </c>
      <c r="N2270" s="139">
        <f>SUM(N2271,N2280)</f>
        <v>11682345.02</v>
      </c>
      <c r="O2270" s="23">
        <f t="shared" si="451"/>
        <v>98.25812770663677</v>
      </c>
      <c r="P2270" s="58">
        <f t="shared" si="446"/>
        <v>-8129482.0500000007</v>
      </c>
      <c r="R2270" s="5"/>
    </row>
    <row r="2271" spans="1:18" s="2" customFormat="1" ht="10.5" customHeight="1" x14ac:dyDescent="0.2">
      <c r="A2271" s="42"/>
      <c r="B2271" s="45"/>
      <c r="C2271" s="41" t="s">
        <v>110</v>
      </c>
      <c r="D2271" s="135">
        <f t="shared" si="445"/>
        <v>15717450</v>
      </c>
      <c r="E2271" s="135">
        <f>SUM(E2273,E2277,E2278,E2279)</f>
        <v>7595653.9500000002</v>
      </c>
      <c r="F2271" s="135">
        <f>SUM(F2273,F2277,F2278,F2279)</f>
        <v>7320244.0899999999</v>
      </c>
      <c r="G2271" s="23">
        <f t="shared" si="441"/>
        <v>96.374112593689176</v>
      </c>
      <c r="H2271" s="135">
        <f>SUM(H2273,H2277,H2278,H2279)</f>
        <v>5155000</v>
      </c>
      <c r="I2271" s="135">
        <f t="shared" si="453"/>
        <v>558711</v>
      </c>
      <c r="J2271" s="135">
        <f t="shared" si="453"/>
        <v>490400</v>
      </c>
      <c r="K2271" s="23">
        <f t="shared" si="448"/>
        <v>87.773464277596119</v>
      </c>
      <c r="L2271" s="135">
        <f>SUM(L2273,L2277,L2278,L2279)</f>
        <v>10562450</v>
      </c>
      <c r="M2271" s="135">
        <f>SUM(M2273,M2277,M2278,M2279)</f>
        <v>7036942.9500000002</v>
      </c>
      <c r="N2271" s="135">
        <f>SUM(N2273,N2277,N2278,N2279)</f>
        <v>6829844.0899999999</v>
      </c>
      <c r="O2271" s="23">
        <f t="shared" si="451"/>
        <v>97.056976851006013</v>
      </c>
      <c r="P2271" s="19">
        <f t="shared" si="446"/>
        <v>-8121796.0499999998</v>
      </c>
      <c r="R2271" s="5"/>
    </row>
    <row r="2272" spans="1:18" s="2" customFormat="1" ht="10.5" customHeight="1" x14ac:dyDescent="0.2">
      <c r="A2272" s="42"/>
      <c r="B2272" s="45"/>
      <c r="C2272" s="27" t="s">
        <v>22</v>
      </c>
      <c r="D2272" s="135"/>
      <c r="E2272" s="135"/>
      <c r="F2272" s="135"/>
      <c r="G2272" s="23"/>
      <c r="H2272" s="135"/>
      <c r="I2272" s="135"/>
      <c r="J2272" s="135"/>
      <c r="K2272" s="23"/>
      <c r="L2272" s="135"/>
      <c r="M2272" s="135"/>
      <c r="N2272" s="135"/>
      <c r="O2272" s="23"/>
      <c r="P2272" s="19">
        <f t="shared" si="446"/>
        <v>0</v>
      </c>
      <c r="R2272" s="5"/>
    </row>
    <row r="2273" spans="1:18" s="2" customFormat="1" ht="12" customHeight="1" x14ac:dyDescent="0.2">
      <c r="A2273" s="42"/>
      <c r="B2273" s="45"/>
      <c r="C2273" s="22" t="s">
        <v>14</v>
      </c>
      <c r="D2273" s="135">
        <f t="shared" si="445"/>
        <v>15697450</v>
      </c>
      <c r="E2273" s="135">
        <f>SUM(E2275:E2276)</f>
        <v>6744618</v>
      </c>
      <c r="F2273" s="135">
        <f>SUM(F2275:F2276)</f>
        <v>6471052.1399999997</v>
      </c>
      <c r="G2273" s="23">
        <f t="shared" si="441"/>
        <v>95.943938411337754</v>
      </c>
      <c r="H2273" s="135">
        <f>SUM(H2275:H2276)</f>
        <v>5155000</v>
      </c>
      <c r="I2273" s="135">
        <f t="shared" si="453"/>
        <v>558711</v>
      </c>
      <c r="J2273" s="135">
        <f t="shared" si="453"/>
        <v>490400</v>
      </c>
      <c r="K2273" s="23">
        <f t="shared" si="448"/>
        <v>87.773464277596119</v>
      </c>
      <c r="L2273" s="135">
        <f>SUM(L2275:L2276)</f>
        <v>10542450</v>
      </c>
      <c r="M2273" s="135">
        <f>SUM(M2275:M2276)</f>
        <v>6185907</v>
      </c>
      <c r="N2273" s="135">
        <f>SUM(N2275:N2276)</f>
        <v>5980652.1399999997</v>
      </c>
      <c r="O2273" s="23">
        <f t="shared" si="451"/>
        <v>96.681895476281809</v>
      </c>
      <c r="P2273" s="19">
        <f t="shared" si="446"/>
        <v>-8952832</v>
      </c>
      <c r="R2273" s="5"/>
    </row>
    <row r="2274" spans="1:18" s="2" customFormat="1" ht="9" customHeight="1" x14ac:dyDescent="0.2">
      <c r="A2274" s="42"/>
      <c r="B2274" s="45"/>
      <c r="C2274" s="27" t="s">
        <v>15</v>
      </c>
      <c r="D2274" s="135"/>
      <c r="E2274" s="135"/>
      <c r="F2274" s="135"/>
      <c r="G2274" s="23"/>
      <c r="H2274" s="135"/>
      <c r="I2274" s="135"/>
      <c r="J2274" s="135"/>
      <c r="K2274" s="23"/>
      <c r="L2274" s="135"/>
      <c r="M2274" s="135"/>
      <c r="N2274" s="135"/>
      <c r="O2274" s="23"/>
      <c r="P2274" s="19">
        <f t="shared" si="446"/>
        <v>0</v>
      </c>
      <c r="R2274" s="5"/>
    </row>
    <row r="2275" spans="1:18" s="2" customFormat="1" ht="15" customHeight="1" x14ac:dyDescent="0.2">
      <c r="A2275" s="42"/>
      <c r="B2275" s="45"/>
      <c r="C2275" s="27" t="s">
        <v>19</v>
      </c>
      <c r="D2275" s="135">
        <f t="shared" si="445"/>
        <v>359830</v>
      </c>
      <c r="E2275" s="135">
        <v>684620</v>
      </c>
      <c r="F2275" s="135">
        <v>676208.75</v>
      </c>
      <c r="G2275" s="23">
        <f t="shared" si="441"/>
        <v>98.771398732143382</v>
      </c>
      <c r="H2275" s="135"/>
      <c r="I2275" s="135"/>
      <c r="J2275" s="135"/>
      <c r="K2275" s="23"/>
      <c r="L2275" s="135">
        <v>359830</v>
      </c>
      <c r="M2275" s="135">
        <v>684620</v>
      </c>
      <c r="N2275" s="135">
        <v>676208.75</v>
      </c>
      <c r="O2275" s="23">
        <f t="shared" si="451"/>
        <v>98.771398732143382</v>
      </c>
      <c r="P2275" s="19">
        <f t="shared" si="446"/>
        <v>324790</v>
      </c>
      <c r="R2275" s="5"/>
    </row>
    <row r="2276" spans="1:18" s="2" customFormat="1" ht="15" customHeight="1" x14ac:dyDescent="0.2">
      <c r="A2276" s="42"/>
      <c r="B2276" s="45"/>
      <c r="C2276" s="27" t="s">
        <v>18</v>
      </c>
      <c r="D2276" s="135">
        <f t="shared" si="445"/>
        <v>15337620</v>
      </c>
      <c r="E2276" s="135">
        <v>6059998</v>
      </c>
      <c r="F2276" s="135">
        <v>5794843.3899999997</v>
      </c>
      <c r="G2276" s="23">
        <f t="shared" si="441"/>
        <v>95.624509942082483</v>
      </c>
      <c r="H2276" s="135">
        <v>5155000</v>
      </c>
      <c r="I2276" s="135">
        <f t="shared" si="453"/>
        <v>558711</v>
      </c>
      <c r="J2276" s="135">
        <f t="shared" si="453"/>
        <v>490400</v>
      </c>
      <c r="K2276" s="23">
        <f t="shared" si="448"/>
        <v>87.773464277596119</v>
      </c>
      <c r="L2276" s="135">
        <v>10182620</v>
      </c>
      <c r="M2276" s="135">
        <v>5501287</v>
      </c>
      <c r="N2276" s="135">
        <v>5304443.3899999997</v>
      </c>
      <c r="O2276" s="23">
        <f t="shared" si="451"/>
        <v>96.421862556888954</v>
      </c>
      <c r="P2276" s="19">
        <f t="shared" si="446"/>
        <v>-9277622</v>
      </c>
      <c r="R2276" s="5"/>
    </row>
    <row r="2277" spans="1:18" s="2" customFormat="1" ht="15" customHeight="1" x14ac:dyDescent="0.2">
      <c r="A2277" s="42"/>
      <c r="B2277" s="45"/>
      <c r="C2277" s="22" t="s">
        <v>16</v>
      </c>
      <c r="D2277" s="135"/>
      <c r="E2277" s="135">
        <v>114410.95</v>
      </c>
      <c r="F2277" s="135">
        <v>114216.95</v>
      </c>
      <c r="G2277" s="23">
        <f t="shared" si="441"/>
        <v>99.830435810558342</v>
      </c>
      <c r="H2277" s="135"/>
      <c r="I2277" s="135"/>
      <c r="J2277" s="135"/>
      <c r="K2277" s="23"/>
      <c r="L2277" s="135"/>
      <c r="M2277" s="135">
        <v>114410.95</v>
      </c>
      <c r="N2277" s="135">
        <v>114216.95</v>
      </c>
      <c r="O2277" s="23">
        <f t="shared" si="451"/>
        <v>99.830435810558342</v>
      </c>
      <c r="P2277" s="19">
        <f t="shared" si="446"/>
        <v>114410.95</v>
      </c>
      <c r="R2277" s="5"/>
    </row>
    <row r="2278" spans="1:18" s="2" customFormat="1" ht="15" customHeight="1" x14ac:dyDescent="0.2">
      <c r="A2278" s="42"/>
      <c r="B2278" s="45"/>
      <c r="C2278" s="22" t="s">
        <v>17</v>
      </c>
      <c r="D2278" s="135">
        <f t="shared" si="445"/>
        <v>20000</v>
      </c>
      <c r="E2278" s="135">
        <v>736625</v>
      </c>
      <c r="F2278" s="135">
        <v>734975</v>
      </c>
      <c r="G2278" s="23">
        <f t="shared" si="441"/>
        <v>99.776005430171395</v>
      </c>
      <c r="H2278" s="135"/>
      <c r="I2278" s="135"/>
      <c r="J2278" s="135"/>
      <c r="K2278" s="23"/>
      <c r="L2278" s="135">
        <v>20000</v>
      </c>
      <c r="M2278" s="135">
        <v>736625</v>
      </c>
      <c r="N2278" s="135">
        <v>734975</v>
      </c>
      <c r="O2278" s="23">
        <f t="shared" si="451"/>
        <v>99.776005430171395</v>
      </c>
      <c r="P2278" s="19">
        <f t="shared" si="446"/>
        <v>716625</v>
      </c>
      <c r="R2278" s="5"/>
    </row>
    <row r="2279" spans="1:18" s="2" customFormat="1" ht="35.25" hidden="1" customHeight="1" x14ac:dyDescent="0.2">
      <c r="A2279" s="42"/>
      <c r="B2279" s="45"/>
      <c r="C2279" s="24" t="s">
        <v>149</v>
      </c>
      <c r="D2279" s="135">
        <f t="shared" si="445"/>
        <v>0</v>
      </c>
      <c r="E2279" s="135"/>
      <c r="F2279" s="135"/>
      <c r="G2279" s="23" t="e">
        <f t="shared" si="441"/>
        <v>#DIV/0!</v>
      </c>
      <c r="H2279" s="135"/>
      <c r="I2279" s="135"/>
      <c r="J2279" s="135"/>
      <c r="K2279" s="23"/>
      <c r="L2279" s="135"/>
      <c r="M2279" s="135"/>
      <c r="N2279" s="135"/>
      <c r="O2279" s="23" t="e">
        <f t="shared" ref="O2279" si="454">N2279/M2279*100</f>
        <v>#DIV/0!</v>
      </c>
      <c r="P2279" s="19">
        <f t="shared" si="446"/>
        <v>0</v>
      </c>
      <c r="R2279" s="5"/>
    </row>
    <row r="2280" spans="1:18" s="2" customFormat="1" ht="14.25" customHeight="1" x14ac:dyDescent="0.2">
      <c r="A2280" s="42"/>
      <c r="B2280" s="45"/>
      <c r="C2280" s="25" t="s">
        <v>111</v>
      </c>
      <c r="D2280" s="135">
        <f t="shared" si="445"/>
        <v>4860187</v>
      </c>
      <c r="E2280" s="135">
        <f>SUM(E2282)</f>
        <v>4852501</v>
      </c>
      <c r="F2280" s="135">
        <f>SUM(F2282)</f>
        <v>4852500.93</v>
      </c>
      <c r="G2280" s="23">
        <f t="shared" si="441"/>
        <v>99.999998557444897</v>
      </c>
      <c r="H2280" s="135"/>
      <c r="I2280" s="135"/>
      <c r="J2280" s="135"/>
      <c r="K2280" s="23"/>
      <c r="L2280" s="135">
        <f>SUM(L2282)</f>
        <v>4860187</v>
      </c>
      <c r="M2280" s="135">
        <f>SUM(M2282)</f>
        <v>4852501</v>
      </c>
      <c r="N2280" s="135">
        <f>SUM(N2282)</f>
        <v>4852500.93</v>
      </c>
      <c r="O2280" s="23">
        <f t="shared" si="451"/>
        <v>99.999998557444897</v>
      </c>
      <c r="P2280" s="19">
        <f t="shared" si="446"/>
        <v>-7686</v>
      </c>
      <c r="R2280" s="5"/>
    </row>
    <row r="2281" spans="1:18" s="2" customFormat="1" ht="10.5" customHeight="1" x14ac:dyDescent="0.2">
      <c r="A2281" s="42"/>
      <c r="B2281" s="45"/>
      <c r="C2281" s="26" t="s">
        <v>22</v>
      </c>
      <c r="D2281" s="135"/>
      <c r="E2281" s="135"/>
      <c r="F2281" s="135"/>
      <c r="G2281" s="23"/>
      <c r="H2281" s="135"/>
      <c r="I2281" s="135"/>
      <c r="J2281" s="135"/>
      <c r="K2281" s="23"/>
      <c r="L2281" s="135"/>
      <c r="M2281" s="135"/>
      <c r="N2281" s="135"/>
      <c r="O2281" s="23"/>
      <c r="P2281" s="19">
        <f t="shared" si="446"/>
        <v>0</v>
      </c>
      <c r="R2281" s="5"/>
    </row>
    <row r="2282" spans="1:18" s="2" customFormat="1" ht="15" customHeight="1" x14ac:dyDescent="0.2">
      <c r="A2282" s="43"/>
      <c r="B2282" s="46"/>
      <c r="C2282" s="37" t="s">
        <v>7</v>
      </c>
      <c r="D2282" s="136">
        <f t="shared" si="445"/>
        <v>4860187</v>
      </c>
      <c r="E2282" s="136">
        <v>4852501</v>
      </c>
      <c r="F2282" s="136">
        <v>4852500.93</v>
      </c>
      <c r="G2282" s="38">
        <f t="shared" si="441"/>
        <v>99.999998557444897</v>
      </c>
      <c r="H2282" s="136"/>
      <c r="I2282" s="136"/>
      <c r="J2282" s="136"/>
      <c r="K2282" s="38"/>
      <c r="L2282" s="136">
        <v>4860187</v>
      </c>
      <c r="M2282" s="136">
        <v>4852501</v>
      </c>
      <c r="N2282" s="136">
        <v>4852500.93</v>
      </c>
      <c r="O2282" s="38">
        <f t="shared" si="451"/>
        <v>99.999998557444897</v>
      </c>
      <c r="P2282" s="19">
        <f t="shared" si="446"/>
        <v>-7686</v>
      </c>
      <c r="R2282" s="5"/>
    </row>
    <row r="2283" spans="1:18" s="2" customFormat="1" ht="12.75" hidden="1" customHeight="1" x14ac:dyDescent="0.2">
      <c r="A2283" s="42"/>
      <c r="B2283" s="45"/>
      <c r="C2283" s="27" t="s">
        <v>15</v>
      </c>
      <c r="D2283" s="135">
        <f t="shared" si="445"/>
        <v>0</v>
      </c>
      <c r="E2283" s="135"/>
      <c r="F2283" s="135"/>
      <c r="G2283" s="23"/>
      <c r="H2283" s="135"/>
      <c r="I2283" s="135">
        <f t="shared" si="453"/>
        <v>0</v>
      </c>
      <c r="J2283" s="135">
        <f t="shared" si="453"/>
        <v>0</v>
      </c>
      <c r="K2283" s="23"/>
      <c r="L2283" s="135"/>
      <c r="M2283" s="135"/>
      <c r="N2283" s="135"/>
      <c r="O2283" s="23"/>
      <c r="P2283" s="19">
        <f t="shared" si="446"/>
        <v>0</v>
      </c>
      <c r="R2283" s="5"/>
    </row>
    <row r="2284" spans="1:18" s="2" customFormat="1" ht="39" hidden="1" customHeight="1" x14ac:dyDescent="0.2">
      <c r="A2284" s="43"/>
      <c r="B2284" s="46"/>
      <c r="C2284" s="44" t="s">
        <v>150</v>
      </c>
      <c r="D2284" s="136">
        <f t="shared" si="445"/>
        <v>0</v>
      </c>
      <c r="E2284" s="136"/>
      <c r="F2284" s="136"/>
      <c r="G2284" s="38" t="e">
        <f t="shared" si="441"/>
        <v>#DIV/0!</v>
      </c>
      <c r="H2284" s="136"/>
      <c r="I2284" s="136">
        <f t="shared" si="453"/>
        <v>0</v>
      </c>
      <c r="J2284" s="136">
        <f t="shared" si="453"/>
        <v>0</v>
      </c>
      <c r="K2284" s="38" t="e">
        <f t="shared" si="448"/>
        <v>#DIV/0!</v>
      </c>
      <c r="L2284" s="136"/>
      <c r="M2284" s="136"/>
      <c r="N2284" s="136"/>
      <c r="O2284" s="38"/>
      <c r="P2284" s="34">
        <f t="shared" si="446"/>
        <v>0</v>
      </c>
      <c r="R2284" s="5"/>
    </row>
    <row r="2285" spans="1:18" s="17" customFormat="1" ht="19.5" customHeight="1" x14ac:dyDescent="0.3">
      <c r="A2285" s="186">
        <v>855</v>
      </c>
      <c r="B2285" s="119" t="s">
        <v>200</v>
      </c>
      <c r="C2285" s="226"/>
      <c r="D2285" s="155">
        <f t="shared" si="445"/>
        <v>281970474</v>
      </c>
      <c r="E2285" s="155">
        <f>SUM(E2286,E2301,E2316,E2331,E2346,E2361,E2376,E2391,E2406,E2421,E2436,E2451)</f>
        <v>356771007.62</v>
      </c>
      <c r="F2285" s="155">
        <f>SUM(F2286,F2301,F2316,F2331,F2346,F2361,F2376,F2391,F2406,F2421,F2436,F2451)</f>
        <v>349370723.69999999</v>
      </c>
      <c r="G2285" s="187">
        <f t="shared" ref="G2285:G2287" si="455">F2285/E2285*100</f>
        <v>97.92576084885178</v>
      </c>
      <c r="H2285" s="155">
        <f>SUM(H2286,H2301,H2316,H2331,H2346,H2361,H2376,H2391,H2406,H2421,H2436,H2451)</f>
        <v>236157131</v>
      </c>
      <c r="I2285" s="155">
        <f t="shared" si="453"/>
        <v>302468819.72000003</v>
      </c>
      <c r="J2285" s="155">
        <f t="shared" si="453"/>
        <v>295863063.75</v>
      </c>
      <c r="K2285" s="187">
        <f t="shared" ref="K2285:K2287" si="456">J2285/I2285*100</f>
        <v>97.816053907270486</v>
      </c>
      <c r="L2285" s="155">
        <f>SUM(L2286,L2301,L2316,L2331,L2346,L2361,L2376,L2391,L2406,L2421,L2436,L2451)</f>
        <v>45813343</v>
      </c>
      <c r="M2285" s="155">
        <f>SUM(M2286,M2301,M2316,M2331,M2346,M2361,M2376,M2391,M2406,M2421,M2436,M2451)</f>
        <v>54302187.899999999</v>
      </c>
      <c r="N2285" s="155">
        <f>SUM(N2286,N2301,N2316,N2331,N2346,N2361,N2376,N2391,N2406,N2421,N2436,N2451)</f>
        <v>53507659.949999996</v>
      </c>
      <c r="O2285" s="187">
        <f t="shared" ref="O2285:O2340" si="457">N2285/M2285*100</f>
        <v>98.5368398940699</v>
      </c>
      <c r="P2285" s="33">
        <f t="shared" ref="P2285:P2390" si="458">E2285-D2285</f>
        <v>74800533.620000005</v>
      </c>
      <c r="R2285" s="5"/>
    </row>
    <row r="2286" spans="1:18" s="2" customFormat="1" ht="15.75" customHeight="1" x14ac:dyDescent="0.2">
      <c r="A2286" s="42"/>
      <c r="B2286" s="32">
        <v>85501</v>
      </c>
      <c r="C2286" s="111" t="s">
        <v>201</v>
      </c>
      <c r="D2286" s="135">
        <f t="shared" si="445"/>
        <v>400000</v>
      </c>
      <c r="E2286" s="135">
        <f>SUM(E2287,E2296)</f>
        <v>420000</v>
      </c>
      <c r="F2286" s="135">
        <f>SUM(F2287,F2296)</f>
        <v>411785.49</v>
      </c>
      <c r="G2286" s="23">
        <f t="shared" si="455"/>
        <v>98.044164285714288</v>
      </c>
      <c r="H2286" s="135">
        <f>SUM(H2287,H2296)</f>
        <v>400000</v>
      </c>
      <c r="I2286" s="135">
        <f t="shared" si="453"/>
        <v>420000</v>
      </c>
      <c r="J2286" s="135">
        <f t="shared" si="453"/>
        <v>411785.49</v>
      </c>
      <c r="K2286" s="23">
        <f t="shared" si="456"/>
        <v>98.044164285714288</v>
      </c>
      <c r="L2286" s="135"/>
      <c r="M2286" s="135"/>
      <c r="N2286" s="135"/>
      <c r="O2286" s="23"/>
      <c r="P2286" s="58">
        <f t="shared" si="458"/>
        <v>20000</v>
      </c>
      <c r="R2286" s="5"/>
    </row>
    <row r="2287" spans="1:18" s="2" customFormat="1" ht="11.25" customHeight="1" x14ac:dyDescent="0.2">
      <c r="A2287" s="42"/>
      <c r="B2287" s="32"/>
      <c r="C2287" s="41" t="s">
        <v>110</v>
      </c>
      <c r="D2287" s="135">
        <f t="shared" si="445"/>
        <v>400000</v>
      </c>
      <c r="E2287" s="135">
        <f>SUM(E2289,E2293,E2294,E2295)</f>
        <v>420000</v>
      </c>
      <c r="F2287" s="135">
        <f>SUM(F2289,F2293,F2294,F2295)</f>
        <v>411785.49</v>
      </c>
      <c r="G2287" s="23">
        <f t="shared" si="455"/>
        <v>98.044164285714288</v>
      </c>
      <c r="H2287" s="135">
        <f>SUM(H2289,H2293,H2294,H2295)</f>
        <v>400000</v>
      </c>
      <c r="I2287" s="135">
        <f t="shared" si="453"/>
        <v>420000</v>
      </c>
      <c r="J2287" s="135">
        <f t="shared" si="453"/>
        <v>411785.49</v>
      </c>
      <c r="K2287" s="23">
        <f t="shared" si="456"/>
        <v>98.044164285714288</v>
      </c>
      <c r="L2287" s="135"/>
      <c r="M2287" s="135"/>
      <c r="N2287" s="135"/>
      <c r="O2287" s="23"/>
      <c r="P2287" s="19">
        <f t="shared" si="458"/>
        <v>20000</v>
      </c>
      <c r="R2287" s="5"/>
    </row>
    <row r="2288" spans="1:18" s="2" customFormat="1" ht="14.25" customHeight="1" x14ac:dyDescent="0.2">
      <c r="A2288" s="42"/>
      <c r="B2288" s="45"/>
      <c r="C2288" s="27" t="s">
        <v>22</v>
      </c>
      <c r="D2288" s="135"/>
      <c r="E2288" s="135"/>
      <c r="F2288" s="135"/>
      <c r="G2288" s="23"/>
      <c r="H2288" s="135"/>
      <c r="I2288" s="135"/>
      <c r="J2288" s="135"/>
      <c r="K2288" s="23"/>
      <c r="L2288" s="135"/>
      <c r="M2288" s="135"/>
      <c r="N2288" s="135"/>
      <c r="O2288" s="23"/>
      <c r="P2288" s="19">
        <f t="shared" si="458"/>
        <v>0</v>
      </c>
      <c r="R2288" s="5"/>
    </row>
    <row r="2289" spans="1:19" s="2" customFormat="1" ht="10.5" customHeight="1" x14ac:dyDescent="0.2">
      <c r="A2289" s="42"/>
      <c r="B2289" s="45"/>
      <c r="C2289" s="22" t="s">
        <v>14</v>
      </c>
      <c r="D2289" s="135">
        <f t="shared" si="445"/>
        <v>400000</v>
      </c>
      <c r="E2289" s="135">
        <f>SUM(E2291:E2292)</f>
        <v>420000</v>
      </c>
      <c r="F2289" s="135">
        <f>SUM(F2291:F2292)</f>
        <v>411785.49</v>
      </c>
      <c r="G2289" s="23">
        <f t="shared" ref="G2289" si="459">F2289/E2289*100</f>
        <v>98.044164285714288</v>
      </c>
      <c r="H2289" s="135">
        <f>SUM(H2291:H2292)</f>
        <v>400000</v>
      </c>
      <c r="I2289" s="135">
        <f t="shared" si="453"/>
        <v>420000</v>
      </c>
      <c r="J2289" s="135">
        <f t="shared" si="453"/>
        <v>411785.49</v>
      </c>
      <c r="K2289" s="23">
        <f t="shared" ref="K2289" si="460">J2289/I2289*100</f>
        <v>98.044164285714288</v>
      </c>
      <c r="L2289" s="135"/>
      <c r="M2289" s="135"/>
      <c r="N2289" s="135"/>
      <c r="O2289" s="23"/>
      <c r="P2289" s="19">
        <f t="shared" si="458"/>
        <v>20000</v>
      </c>
      <c r="R2289" s="5"/>
    </row>
    <row r="2290" spans="1:19" s="2" customFormat="1" ht="12" customHeight="1" x14ac:dyDescent="0.2">
      <c r="A2290" s="42"/>
      <c r="B2290" s="45"/>
      <c r="C2290" s="27" t="s">
        <v>15</v>
      </c>
      <c r="D2290" s="135"/>
      <c r="E2290" s="135"/>
      <c r="F2290" s="135"/>
      <c r="G2290" s="23"/>
      <c r="H2290" s="135"/>
      <c r="I2290" s="135"/>
      <c r="J2290" s="135"/>
      <c r="K2290" s="23"/>
      <c r="L2290" s="135"/>
      <c r="M2290" s="135"/>
      <c r="N2290" s="135"/>
      <c r="O2290" s="23"/>
      <c r="P2290" s="19">
        <f t="shared" si="458"/>
        <v>0</v>
      </c>
      <c r="R2290" s="5"/>
    </row>
    <row r="2291" spans="1:19" s="2" customFormat="1" ht="12.75" hidden="1" customHeight="1" x14ac:dyDescent="0.2">
      <c r="A2291" s="42"/>
      <c r="B2291" s="45"/>
      <c r="C2291" s="27" t="s">
        <v>19</v>
      </c>
      <c r="D2291" s="135">
        <f t="shared" si="445"/>
        <v>0</v>
      </c>
      <c r="E2291" s="135"/>
      <c r="F2291" s="135"/>
      <c r="G2291" s="23" t="e">
        <f t="shared" ref="G2291:G2292" si="461">F2291/E2291*100</f>
        <v>#DIV/0!</v>
      </c>
      <c r="H2291" s="135"/>
      <c r="I2291" s="135">
        <f t="shared" si="453"/>
        <v>0</v>
      </c>
      <c r="J2291" s="135">
        <f t="shared" si="453"/>
        <v>0</v>
      </c>
      <c r="K2291" s="23" t="e">
        <f t="shared" ref="K2291:K2292" si="462">J2291/I2291*100</f>
        <v>#DIV/0!</v>
      </c>
      <c r="L2291" s="135"/>
      <c r="M2291" s="135"/>
      <c r="N2291" s="135"/>
      <c r="O2291" s="23"/>
      <c r="P2291" s="19">
        <f t="shared" si="458"/>
        <v>0</v>
      </c>
      <c r="R2291" s="5"/>
    </row>
    <row r="2292" spans="1:19" s="2" customFormat="1" ht="13.5" customHeight="1" x14ac:dyDescent="0.2">
      <c r="A2292" s="42"/>
      <c r="B2292" s="112"/>
      <c r="C2292" s="122" t="s">
        <v>18</v>
      </c>
      <c r="D2292" s="140">
        <f t="shared" si="445"/>
        <v>400000</v>
      </c>
      <c r="E2292" s="140">
        <v>420000</v>
      </c>
      <c r="F2292" s="140">
        <v>411785.49</v>
      </c>
      <c r="G2292" s="50">
        <f t="shared" si="461"/>
        <v>98.044164285714288</v>
      </c>
      <c r="H2292" s="140">
        <v>400000</v>
      </c>
      <c r="I2292" s="140">
        <f t="shared" si="453"/>
        <v>420000</v>
      </c>
      <c r="J2292" s="140">
        <f t="shared" si="453"/>
        <v>411785.49</v>
      </c>
      <c r="K2292" s="50">
        <f t="shared" si="462"/>
        <v>98.044164285714288</v>
      </c>
      <c r="L2292" s="140"/>
      <c r="M2292" s="140"/>
      <c r="N2292" s="140"/>
      <c r="O2292" s="50"/>
      <c r="P2292" s="19">
        <f t="shared" si="458"/>
        <v>20000</v>
      </c>
      <c r="R2292" s="5"/>
    </row>
    <row r="2293" spans="1:19" s="2" customFormat="1" ht="15" hidden="1" customHeight="1" x14ac:dyDescent="0.2">
      <c r="A2293" s="42"/>
      <c r="B2293" s="45"/>
      <c r="C2293" s="22" t="s">
        <v>16</v>
      </c>
      <c r="D2293" s="135">
        <f t="shared" si="445"/>
        <v>0</v>
      </c>
      <c r="E2293" s="135"/>
      <c r="F2293" s="135"/>
      <c r="G2293" s="23"/>
      <c r="H2293" s="135"/>
      <c r="I2293" s="135">
        <f t="shared" si="453"/>
        <v>0</v>
      </c>
      <c r="J2293" s="135">
        <f t="shared" si="453"/>
        <v>0</v>
      </c>
      <c r="K2293" s="23"/>
      <c r="L2293" s="135"/>
      <c r="M2293" s="135"/>
      <c r="N2293" s="135"/>
      <c r="O2293" s="23"/>
      <c r="P2293" s="19">
        <f t="shared" si="458"/>
        <v>0</v>
      </c>
      <c r="R2293" s="5"/>
    </row>
    <row r="2294" spans="1:19" s="2" customFormat="1" ht="12.75" hidden="1" customHeight="1" x14ac:dyDescent="0.2">
      <c r="A2294" s="42"/>
      <c r="B2294" s="112"/>
      <c r="C2294" s="49" t="s">
        <v>17</v>
      </c>
      <c r="D2294" s="140">
        <f t="shared" si="445"/>
        <v>0</v>
      </c>
      <c r="E2294" s="140"/>
      <c r="F2294" s="140"/>
      <c r="G2294" s="50" t="e">
        <f t="shared" ref="G2294:G2296" si="463">F2294/E2294*100</f>
        <v>#DIV/0!</v>
      </c>
      <c r="H2294" s="140"/>
      <c r="I2294" s="140">
        <f t="shared" si="453"/>
        <v>0</v>
      </c>
      <c r="J2294" s="140">
        <f t="shared" si="453"/>
        <v>0</v>
      </c>
      <c r="K2294" s="50" t="e">
        <f t="shared" ref="K2294:K2298" si="464">J2294/I2294*100</f>
        <v>#DIV/0!</v>
      </c>
      <c r="L2294" s="140"/>
      <c r="M2294" s="140"/>
      <c r="N2294" s="140"/>
      <c r="O2294" s="50"/>
      <c r="P2294" s="19">
        <f t="shared" si="458"/>
        <v>0</v>
      </c>
      <c r="R2294" s="5"/>
    </row>
    <row r="2295" spans="1:19" s="2" customFormat="1" ht="39" hidden="1" customHeight="1" x14ac:dyDescent="0.2">
      <c r="A2295" s="42"/>
      <c r="B2295" s="45"/>
      <c r="C2295" s="24" t="s">
        <v>149</v>
      </c>
      <c r="D2295" s="135">
        <f t="shared" si="445"/>
        <v>0</v>
      </c>
      <c r="E2295" s="135"/>
      <c r="F2295" s="135"/>
      <c r="G2295" s="23" t="e">
        <f t="shared" si="463"/>
        <v>#DIV/0!</v>
      </c>
      <c r="H2295" s="135"/>
      <c r="I2295" s="135">
        <f t="shared" si="453"/>
        <v>0</v>
      </c>
      <c r="J2295" s="135">
        <f t="shared" si="453"/>
        <v>0</v>
      </c>
      <c r="K2295" s="23" t="e">
        <f t="shared" si="464"/>
        <v>#DIV/0!</v>
      </c>
      <c r="L2295" s="135"/>
      <c r="M2295" s="135"/>
      <c r="N2295" s="135"/>
      <c r="O2295" s="23"/>
      <c r="P2295" s="19">
        <f t="shared" si="458"/>
        <v>0</v>
      </c>
      <c r="R2295" s="5"/>
    </row>
    <row r="2296" spans="1:19" s="2" customFormat="1" ht="12.75" hidden="1" customHeight="1" x14ac:dyDescent="0.2">
      <c r="A2296" s="42"/>
      <c r="B2296" s="45"/>
      <c r="C2296" s="25" t="s">
        <v>111</v>
      </c>
      <c r="D2296" s="135"/>
      <c r="E2296" s="135">
        <f>SUM(E2298)</f>
        <v>0</v>
      </c>
      <c r="F2296" s="135">
        <f>SUM(F2298)</f>
        <v>0</v>
      </c>
      <c r="G2296" s="23" t="e">
        <f t="shared" si="463"/>
        <v>#DIV/0!</v>
      </c>
      <c r="H2296" s="135"/>
      <c r="I2296" s="135">
        <f t="shared" si="453"/>
        <v>0</v>
      </c>
      <c r="J2296" s="135">
        <f t="shared" si="453"/>
        <v>0</v>
      </c>
      <c r="K2296" s="23" t="e">
        <f t="shared" si="464"/>
        <v>#DIV/0!</v>
      </c>
      <c r="L2296" s="135"/>
      <c r="M2296" s="135"/>
      <c r="N2296" s="135"/>
      <c r="O2296" s="23"/>
      <c r="P2296" s="19">
        <f t="shared" si="458"/>
        <v>0</v>
      </c>
      <c r="R2296" s="5"/>
    </row>
    <row r="2297" spans="1:19" s="2" customFormat="1" hidden="1" x14ac:dyDescent="0.2">
      <c r="A2297" s="42"/>
      <c r="B2297" s="45"/>
      <c r="C2297" s="26" t="s">
        <v>22</v>
      </c>
      <c r="D2297" s="135"/>
      <c r="E2297" s="135"/>
      <c r="F2297" s="135"/>
      <c r="G2297" s="23"/>
      <c r="H2297" s="135"/>
      <c r="I2297" s="135">
        <f t="shared" si="453"/>
        <v>0</v>
      </c>
      <c r="J2297" s="135">
        <f t="shared" si="453"/>
        <v>0</v>
      </c>
      <c r="K2297" s="23"/>
      <c r="L2297" s="135"/>
      <c r="M2297" s="135"/>
      <c r="N2297" s="135"/>
      <c r="O2297" s="23"/>
      <c r="P2297" s="19">
        <f t="shared" si="458"/>
        <v>0</v>
      </c>
      <c r="R2297" s="5"/>
    </row>
    <row r="2298" spans="1:19" s="2" customFormat="1" ht="15" hidden="1" customHeight="1" x14ac:dyDescent="0.2">
      <c r="A2298" s="42"/>
      <c r="B2298" s="112"/>
      <c r="C2298" s="49" t="s">
        <v>7</v>
      </c>
      <c r="D2298" s="140"/>
      <c r="E2298" s="140"/>
      <c r="F2298" s="140"/>
      <c r="G2298" s="50" t="e">
        <f t="shared" ref="G2298" si="465">F2298/E2298*100</f>
        <v>#DIV/0!</v>
      </c>
      <c r="H2298" s="140"/>
      <c r="I2298" s="140">
        <f t="shared" si="453"/>
        <v>0</v>
      </c>
      <c r="J2298" s="140">
        <f t="shared" si="453"/>
        <v>0</v>
      </c>
      <c r="K2298" s="50" t="e">
        <f t="shared" si="464"/>
        <v>#DIV/0!</v>
      </c>
      <c r="L2298" s="140"/>
      <c r="M2298" s="140"/>
      <c r="N2298" s="140"/>
      <c r="O2298" s="50"/>
      <c r="P2298" s="19">
        <f t="shared" si="458"/>
        <v>0</v>
      </c>
      <c r="R2298" s="5"/>
    </row>
    <row r="2299" spans="1:19" s="2" customFormat="1" hidden="1" x14ac:dyDescent="0.2">
      <c r="A2299" s="42"/>
      <c r="B2299" s="45"/>
      <c r="C2299" s="27" t="s">
        <v>15</v>
      </c>
      <c r="D2299" s="135">
        <f t="shared" ref="D2299:D2360" si="466">H2299+L2299</f>
        <v>0</v>
      </c>
      <c r="E2299" s="135"/>
      <c r="F2299" s="135"/>
      <c r="G2299" s="23"/>
      <c r="H2299" s="135"/>
      <c r="I2299" s="135">
        <f t="shared" si="453"/>
        <v>0</v>
      </c>
      <c r="J2299" s="135">
        <f t="shared" si="453"/>
        <v>0</v>
      </c>
      <c r="K2299" s="23"/>
      <c r="L2299" s="135"/>
      <c r="M2299" s="135"/>
      <c r="N2299" s="135"/>
      <c r="O2299" s="23" t="e">
        <f t="shared" si="457"/>
        <v>#DIV/0!</v>
      </c>
      <c r="P2299" s="19">
        <f t="shared" si="458"/>
        <v>0</v>
      </c>
      <c r="R2299" s="5"/>
    </row>
    <row r="2300" spans="1:19" s="2" customFormat="1" ht="42" hidden="1" customHeight="1" x14ac:dyDescent="0.2">
      <c r="A2300" s="42"/>
      <c r="B2300" s="45"/>
      <c r="C2300" s="121" t="s">
        <v>150</v>
      </c>
      <c r="D2300" s="135">
        <f t="shared" si="466"/>
        <v>0</v>
      </c>
      <c r="E2300" s="135"/>
      <c r="F2300" s="135"/>
      <c r="G2300" s="23"/>
      <c r="H2300" s="135"/>
      <c r="I2300" s="135">
        <f t="shared" si="453"/>
        <v>0</v>
      </c>
      <c r="J2300" s="135">
        <f t="shared" si="453"/>
        <v>0</v>
      </c>
      <c r="K2300" s="23"/>
      <c r="L2300" s="135"/>
      <c r="M2300" s="135"/>
      <c r="N2300" s="135"/>
      <c r="O2300" s="23"/>
      <c r="P2300" s="34">
        <f t="shared" si="458"/>
        <v>0</v>
      </c>
      <c r="R2300" s="5"/>
    </row>
    <row r="2301" spans="1:19" s="2" customFormat="1" ht="39.75" customHeight="1" x14ac:dyDescent="0.2">
      <c r="A2301" s="42"/>
      <c r="B2301" s="32">
        <v>85502</v>
      </c>
      <c r="C2301" s="133" t="s">
        <v>1</v>
      </c>
      <c r="D2301" s="135">
        <f t="shared" si="466"/>
        <v>132373400</v>
      </c>
      <c r="E2301" s="135">
        <f>SUM(E2302,E2311)</f>
        <v>145470132.72</v>
      </c>
      <c r="F2301" s="135">
        <f>SUM(F2302,F2311)</f>
        <v>144206385.16</v>
      </c>
      <c r="G2301" s="23">
        <f t="shared" ref="G2301:G2302" si="467">F2301/E2301*100</f>
        <v>99.131266648094382</v>
      </c>
      <c r="H2301" s="135">
        <f>SUM(H2302,H2311)</f>
        <v>132373400</v>
      </c>
      <c r="I2301" s="135">
        <f t="shared" si="453"/>
        <v>145470132.72</v>
      </c>
      <c r="J2301" s="135">
        <f t="shared" si="453"/>
        <v>144206385.16</v>
      </c>
      <c r="K2301" s="23">
        <f t="shared" ref="K2301:K2302" si="468">J2301/I2301*100</f>
        <v>99.131266648094382</v>
      </c>
      <c r="L2301" s="135"/>
      <c r="M2301" s="135"/>
      <c r="N2301" s="135"/>
      <c r="O2301" s="23"/>
      <c r="P2301" s="58">
        <f t="shared" si="458"/>
        <v>13096732.719999999</v>
      </c>
      <c r="R2301" s="5"/>
      <c r="S2301" s="5"/>
    </row>
    <row r="2302" spans="1:19" s="2" customFormat="1" ht="11.25" customHeight="1" x14ac:dyDescent="0.2">
      <c r="A2302" s="42"/>
      <c r="B2302" s="32"/>
      <c r="C2302" s="41" t="s">
        <v>110</v>
      </c>
      <c r="D2302" s="135">
        <f t="shared" si="466"/>
        <v>132373400</v>
      </c>
      <c r="E2302" s="135">
        <f>SUM(E2304,E2308,E2309,E2310)</f>
        <v>145470132.72</v>
      </c>
      <c r="F2302" s="135">
        <f>SUM(F2304,F2308,F2309,F2310)</f>
        <v>144206385.16</v>
      </c>
      <c r="G2302" s="23">
        <f t="shared" si="467"/>
        <v>99.131266648094382</v>
      </c>
      <c r="H2302" s="135">
        <f>SUM(H2304,H2308,H2309,H2310)</f>
        <v>132373400</v>
      </c>
      <c r="I2302" s="135">
        <f t="shared" si="453"/>
        <v>145470132.72</v>
      </c>
      <c r="J2302" s="135">
        <f t="shared" si="453"/>
        <v>144206385.16</v>
      </c>
      <c r="K2302" s="23">
        <f t="shared" si="468"/>
        <v>99.131266648094382</v>
      </c>
      <c r="L2302" s="135"/>
      <c r="M2302" s="135"/>
      <c r="N2302" s="135"/>
      <c r="O2302" s="23"/>
      <c r="P2302" s="19">
        <f t="shared" si="458"/>
        <v>13096732.719999999</v>
      </c>
      <c r="R2302" s="5"/>
    </row>
    <row r="2303" spans="1:19" s="2" customFormat="1" x14ac:dyDescent="0.2">
      <c r="A2303" s="42"/>
      <c r="B2303" s="32"/>
      <c r="C2303" s="27" t="s">
        <v>22</v>
      </c>
      <c r="D2303" s="135"/>
      <c r="E2303" s="135"/>
      <c r="F2303" s="135"/>
      <c r="G2303" s="23"/>
      <c r="H2303" s="135"/>
      <c r="I2303" s="135"/>
      <c r="J2303" s="135"/>
      <c r="K2303" s="23"/>
      <c r="L2303" s="135"/>
      <c r="M2303" s="135"/>
      <c r="N2303" s="135"/>
      <c r="O2303" s="23"/>
      <c r="P2303" s="19">
        <f t="shared" si="458"/>
        <v>0</v>
      </c>
      <c r="R2303" s="5"/>
    </row>
    <row r="2304" spans="1:19" s="2" customFormat="1" ht="15" customHeight="1" x14ac:dyDescent="0.2">
      <c r="A2304" s="42"/>
      <c r="B2304" s="32"/>
      <c r="C2304" s="22" t="s">
        <v>14</v>
      </c>
      <c r="D2304" s="135">
        <f t="shared" si="466"/>
        <v>14223400</v>
      </c>
      <c r="E2304" s="135">
        <f>SUM(E2306:E2307)</f>
        <v>17472653.77</v>
      </c>
      <c r="F2304" s="135">
        <f>SUM(F2306:F2307)</f>
        <v>16498341.280000001</v>
      </c>
      <c r="G2304" s="23">
        <f t="shared" ref="G2304" si="469">F2304/E2304*100</f>
        <v>94.423786433215639</v>
      </c>
      <c r="H2304" s="135">
        <f>SUM(H2306:H2307)</f>
        <v>14223400</v>
      </c>
      <c r="I2304" s="135">
        <f t="shared" si="453"/>
        <v>17472653.77</v>
      </c>
      <c r="J2304" s="135">
        <f t="shared" si="453"/>
        <v>16498341.280000001</v>
      </c>
      <c r="K2304" s="23">
        <f t="shared" ref="K2304" si="470">J2304/I2304*100</f>
        <v>94.423786433215639</v>
      </c>
      <c r="L2304" s="135"/>
      <c r="M2304" s="135"/>
      <c r="N2304" s="135"/>
      <c r="O2304" s="23"/>
      <c r="P2304" s="19">
        <f t="shared" si="458"/>
        <v>3249253.7699999996</v>
      </c>
      <c r="R2304" s="5"/>
    </row>
    <row r="2305" spans="1:19" s="2" customFormat="1" x14ac:dyDescent="0.2">
      <c r="A2305" s="42"/>
      <c r="B2305" s="32"/>
      <c r="C2305" s="27" t="s">
        <v>15</v>
      </c>
      <c r="D2305" s="135"/>
      <c r="E2305" s="135"/>
      <c r="F2305" s="135"/>
      <c r="G2305" s="23"/>
      <c r="H2305" s="135"/>
      <c r="I2305" s="135"/>
      <c r="J2305" s="135"/>
      <c r="K2305" s="23"/>
      <c r="L2305" s="135"/>
      <c r="M2305" s="135"/>
      <c r="N2305" s="135"/>
      <c r="O2305" s="23"/>
      <c r="P2305" s="19">
        <f t="shared" si="458"/>
        <v>0</v>
      </c>
      <c r="R2305" s="5"/>
    </row>
    <row r="2306" spans="1:19" s="2" customFormat="1" ht="15" customHeight="1" x14ac:dyDescent="0.2">
      <c r="A2306" s="42"/>
      <c r="B2306" s="32"/>
      <c r="C2306" s="27" t="s">
        <v>19</v>
      </c>
      <c r="D2306" s="135">
        <f t="shared" si="466"/>
        <v>12997000</v>
      </c>
      <c r="E2306" s="135">
        <v>13258032.57</v>
      </c>
      <c r="F2306" s="135">
        <v>13108190.74</v>
      </c>
      <c r="G2306" s="23">
        <f t="shared" ref="G2306:G2311" si="471">F2306/E2306*100</f>
        <v>98.869803425139722</v>
      </c>
      <c r="H2306" s="135">
        <v>12997000</v>
      </c>
      <c r="I2306" s="135">
        <f t="shared" si="453"/>
        <v>13258032.57</v>
      </c>
      <c r="J2306" s="135">
        <f t="shared" si="453"/>
        <v>13108190.74</v>
      </c>
      <c r="K2306" s="23">
        <f t="shared" ref="K2306:K2311" si="472">J2306/I2306*100</f>
        <v>98.869803425139722</v>
      </c>
      <c r="L2306" s="135"/>
      <c r="M2306" s="135"/>
      <c r="N2306" s="135"/>
      <c r="O2306" s="23"/>
      <c r="P2306" s="19">
        <f t="shared" si="458"/>
        <v>261032.5700000003</v>
      </c>
      <c r="R2306" s="5"/>
    </row>
    <row r="2307" spans="1:19" s="2" customFormat="1" ht="15" customHeight="1" x14ac:dyDescent="0.2">
      <c r="A2307" s="42"/>
      <c r="B2307" s="32"/>
      <c r="C2307" s="27" t="s">
        <v>18</v>
      </c>
      <c r="D2307" s="135">
        <f t="shared" si="466"/>
        <v>1226400</v>
      </c>
      <c r="E2307" s="135">
        <v>4214621.2</v>
      </c>
      <c r="F2307" s="135">
        <v>3390150.54</v>
      </c>
      <c r="G2307" s="23">
        <f t="shared" si="471"/>
        <v>80.437846703755952</v>
      </c>
      <c r="H2307" s="135">
        <v>1226400</v>
      </c>
      <c r="I2307" s="135">
        <f t="shared" si="453"/>
        <v>4214621.2</v>
      </c>
      <c r="J2307" s="135">
        <f t="shared" si="453"/>
        <v>3390150.54</v>
      </c>
      <c r="K2307" s="23">
        <f t="shared" si="472"/>
        <v>80.437846703755952</v>
      </c>
      <c r="L2307" s="135"/>
      <c r="M2307" s="135"/>
      <c r="N2307" s="135"/>
      <c r="O2307" s="23"/>
      <c r="P2307" s="19">
        <f t="shared" si="458"/>
        <v>2988221.2</v>
      </c>
      <c r="R2307" s="5"/>
    </row>
    <row r="2308" spans="1:19" s="2" customFormat="1" ht="15" hidden="1" customHeight="1" x14ac:dyDescent="0.2">
      <c r="A2308" s="42"/>
      <c r="B2308" s="32"/>
      <c r="C2308" s="22" t="s">
        <v>16</v>
      </c>
      <c r="D2308" s="135">
        <f t="shared" si="466"/>
        <v>0</v>
      </c>
      <c r="E2308" s="135"/>
      <c r="F2308" s="135"/>
      <c r="G2308" s="23" t="e">
        <f t="shared" si="471"/>
        <v>#DIV/0!</v>
      </c>
      <c r="H2308" s="135"/>
      <c r="I2308" s="135">
        <f t="shared" si="453"/>
        <v>0</v>
      </c>
      <c r="J2308" s="135">
        <f t="shared" si="453"/>
        <v>0</v>
      </c>
      <c r="K2308" s="23" t="e">
        <f t="shared" si="472"/>
        <v>#DIV/0!</v>
      </c>
      <c r="L2308" s="135"/>
      <c r="M2308" s="135"/>
      <c r="N2308" s="135"/>
      <c r="O2308" s="23"/>
      <c r="P2308" s="19">
        <f t="shared" si="458"/>
        <v>0</v>
      </c>
      <c r="R2308" s="5"/>
    </row>
    <row r="2309" spans="1:19" s="2" customFormat="1" ht="15" customHeight="1" x14ac:dyDescent="0.2">
      <c r="A2309" s="42"/>
      <c r="B2309" s="48"/>
      <c r="C2309" s="49" t="s">
        <v>17</v>
      </c>
      <c r="D2309" s="140">
        <f t="shared" si="466"/>
        <v>118150000</v>
      </c>
      <c r="E2309" s="140">
        <v>127997478.95</v>
      </c>
      <c r="F2309" s="140">
        <v>127708043.88</v>
      </c>
      <c r="G2309" s="50">
        <f t="shared" si="471"/>
        <v>99.773874397859757</v>
      </c>
      <c r="H2309" s="140">
        <v>118150000</v>
      </c>
      <c r="I2309" s="140">
        <f t="shared" si="453"/>
        <v>127997478.95</v>
      </c>
      <c r="J2309" s="140">
        <f t="shared" si="453"/>
        <v>127708043.88</v>
      </c>
      <c r="K2309" s="23">
        <f t="shared" si="472"/>
        <v>99.773874397859757</v>
      </c>
      <c r="L2309" s="135"/>
      <c r="M2309" s="135"/>
      <c r="N2309" s="135"/>
      <c r="O2309" s="23"/>
      <c r="P2309" s="19">
        <f t="shared" si="458"/>
        <v>9847478.950000003</v>
      </c>
      <c r="R2309" s="5"/>
    </row>
    <row r="2310" spans="1:19" s="2" customFormat="1" ht="45.75" hidden="1" customHeight="1" x14ac:dyDescent="0.2">
      <c r="A2310" s="42"/>
      <c r="B2310" s="32"/>
      <c r="C2310" s="24" t="s">
        <v>149</v>
      </c>
      <c r="D2310" s="135">
        <f t="shared" si="466"/>
        <v>0</v>
      </c>
      <c r="E2310" s="135"/>
      <c r="F2310" s="135"/>
      <c r="G2310" s="23" t="e">
        <f t="shared" si="471"/>
        <v>#DIV/0!</v>
      </c>
      <c r="H2310" s="135"/>
      <c r="I2310" s="135">
        <f t="shared" si="453"/>
        <v>0</v>
      </c>
      <c r="J2310" s="135">
        <f t="shared" si="453"/>
        <v>0</v>
      </c>
      <c r="K2310" s="23" t="e">
        <f t="shared" si="472"/>
        <v>#DIV/0!</v>
      </c>
      <c r="L2310" s="135"/>
      <c r="M2310" s="135"/>
      <c r="N2310" s="135"/>
      <c r="O2310" s="23"/>
      <c r="P2310" s="19">
        <f t="shared" si="458"/>
        <v>0</v>
      </c>
      <c r="R2310" s="5"/>
    </row>
    <row r="2311" spans="1:19" s="2" customFormat="1" ht="12.75" hidden="1" customHeight="1" x14ac:dyDescent="0.2">
      <c r="A2311" s="42"/>
      <c r="B2311" s="32"/>
      <c r="C2311" s="25" t="s">
        <v>111</v>
      </c>
      <c r="D2311" s="135"/>
      <c r="E2311" s="135">
        <f>SUM(E2313)</f>
        <v>0</v>
      </c>
      <c r="F2311" s="135">
        <f>SUM(F2313)</f>
        <v>0</v>
      </c>
      <c r="G2311" s="23" t="e">
        <f t="shared" si="471"/>
        <v>#DIV/0!</v>
      </c>
      <c r="H2311" s="135"/>
      <c r="I2311" s="135">
        <f t="shared" si="453"/>
        <v>0</v>
      </c>
      <c r="J2311" s="135">
        <f t="shared" si="453"/>
        <v>0</v>
      </c>
      <c r="K2311" s="23" t="e">
        <f t="shared" si="472"/>
        <v>#DIV/0!</v>
      </c>
      <c r="L2311" s="135"/>
      <c r="M2311" s="135"/>
      <c r="N2311" s="135"/>
      <c r="O2311" s="23"/>
      <c r="P2311" s="19">
        <f t="shared" si="458"/>
        <v>0</v>
      </c>
      <c r="R2311" s="5"/>
    </row>
    <row r="2312" spans="1:19" s="2" customFormat="1" ht="13.5" hidden="1" customHeight="1" x14ac:dyDescent="0.2">
      <c r="A2312" s="42"/>
      <c r="B2312" s="32"/>
      <c r="C2312" s="26" t="s">
        <v>22</v>
      </c>
      <c r="D2312" s="135"/>
      <c r="E2312" s="135"/>
      <c r="F2312" s="135"/>
      <c r="G2312" s="23"/>
      <c r="H2312" s="135"/>
      <c r="I2312" s="135">
        <f t="shared" si="453"/>
        <v>0</v>
      </c>
      <c r="J2312" s="135">
        <f t="shared" si="453"/>
        <v>0</v>
      </c>
      <c r="K2312" s="23"/>
      <c r="L2312" s="135"/>
      <c r="M2312" s="135"/>
      <c r="N2312" s="135"/>
      <c r="O2312" s="23"/>
      <c r="P2312" s="19">
        <f t="shared" si="458"/>
        <v>0</v>
      </c>
      <c r="R2312" s="5"/>
    </row>
    <row r="2313" spans="1:19" s="2" customFormat="1" ht="14.25" hidden="1" customHeight="1" x14ac:dyDescent="0.2">
      <c r="A2313" s="42"/>
      <c r="B2313" s="48"/>
      <c r="C2313" s="49" t="s">
        <v>7</v>
      </c>
      <c r="D2313" s="140"/>
      <c r="E2313" s="140"/>
      <c r="F2313" s="140"/>
      <c r="G2313" s="50" t="e">
        <f t="shared" ref="G2313" si="473">F2313/E2313*100</f>
        <v>#DIV/0!</v>
      </c>
      <c r="H2313" s="140"/>
      <c r="I2313" s="140">
        <f t="shared" si="453"/>
        <v>0</v>
      </c>
      <c r="J2313" s="140">
        <f t="shared" si="453"/>
        <v>0</v>
      </c>
      <c r="K2313" s="50" t="e">
        <f t="shared" ref="K2313" si="474">J2313/I2313*100</f>
        <v>#DIV/0!</v>
      </c>
      <c r="L2313" s="140"/>
      <c r="M2313" s="140"/>
      <c r="N2313" s="140"/>
      <c r="O2313" s="50"/>
      <c r="P2313" s="19">
        <f t="shared" si="458"/>
        <v>0</v>
      </c>
      <c r="R2313" s="5"/>
    </row>
    <row r="2314" spans="1:19" s="2" customFormat="1" hidden="1" x14ac:dyDescent="0.2">
      <c r="A2314" s="42"/>
      <c r="B2314" s="32"/>
      <c r="C2314" s="27" t="s">
        <v>15</v>
      </c>
      <c r="D2314" s="135">
        <f t="shared" si="466"/>
        <v>0</v>
      </c>
      <c r="E2314" s="135"/>
      <c r="F2314" s="135"/>
      <c r="G2314" s="23"/>
      <c r="H2314" s="135"/>
      <c r="I2314" s="135">
        <f t="shared" si="453"/>
        <v>0</v>
      </c>
      <c r="J2314" s="135">
        <f t="shared" si="453"/>
        <v>0</v>
      </c>
      <c r="K2314" s="23"/>
      <c r="L2314" s="135"/>
      <c r="M2314" s="135"/>
      <c r="N2314" s="135"/>
      <c r="O2314" s="23"/>
      <c r="P2314" s="19">
        <f t="shared" si="458"/>
        <v>0</v>
      </c>
      <c r="R2314" s="5"/>
    </row>
    <row r="2315" spans="1:19" s="2" customFormat="1" ht="8.25" hidden="1" customHeight="1" x14ac:dyDescent="0.2">
      <c r="A2315" s="42"/>
      <c r="B2315" s="48"/>
      <c r="C2315" s="71" t="s">
        <v>150</v>
      </c>
      <c r="D2315" s="140">
        <f t="shared" si="466"/>
        <v>0</v>
      </c>
      <c r="E2315" s="140"/>
      <c r="F2315" s="140"/>
      <c r="G2315" s="50" t="e">
        <f t="shared" ref="G2315:G2332" si="475">F2315/E2315*100</f>
        <v>#DIV/0!</v>
      </c>
      <c r="H2315" s="135"/>
      <c r="I2315" s="140">
        <f t="shared" si="453"/>
        <v>0</v>
      </c>
      <c r="J2315" s="140">
        <f t="shared" si="453"/>
        <v>0</v>
      </c>
      <c r="K2315" s="50" t="e">
        <f t="shared" ref="K2315:K2332" si="476">J2315/I2315*100</f>
        <v>#DIV/0!</v>
      </c>
      <c r="L2315" s="135"/>
      <c r="M2315" s="140"/>
      <c r="N2315" s="140"/>
      <c r="O2315" s="23" t="e">
        <f t="shared" si="457"/>
        <v>#DIV/0!</v>
      </c>
      <c r="P2315" s="34">
        <f t="shared" si="458"/>
        <v>0</v>
      </c>
      <c r="R2315" s="5"/>
    </row>
    <row r="2316" spans="1:19" s="2" customFormat="1" ht="12" customHeight="1" x14ac:dyDescent="0.2">
      <c r="A2316" s="42"/>
      <c r="B2316" s="32">
        <v>85503</v>
      </c>
      <c r="C2316" s="133" t="s">
        <v>221</v>
      </c>
      <c r="D2316" s="135"/>
      <c r="E2316" s="139">
        <f>SUM(E2317,E2326)</f>
        <v>69735</v>
      </c>
      <c r="F2316" s="139">
        <f>SUM(F2317,F2326)</f>
        <v>69735</v>
      </c>
      <c r="G2316" s="23">
        <f t="shared" si="475"/>
        <v>100</v>
      </c>
      <c r="H2316" s="139"/>
      <c r="I2316" s="135">
        <f t="shared" si="453"/>
        <v>69735</v>
      </c>
      <c r="J2316" s="135">
        <f t="shared" si="453"/>
        <v>69735</v>
      </c>
      <c r="K2316" s="54">
        <f t="shared" si="476"/>
        <v>100</v>
      </c>
      <c r="L2316" s="139"/>
      <c r="M2316" s="139"/>
      <c r="N2316" s="139"/>
      <c r="O2316" s="54"/>
      <c r="P2316" s="58">
        <f t="shared" ref="P2316:P2330" si="477">E2316-D2316</f>
        <v>69735</v>
      </c>
      <c r="R2316" s="5"/>
      <c r="S2316" s="5"/>
    </row>
    <row r="2317" spans="1:19" s="2" customFormat="1" ht="9.75" customHeight="1" x14ac:dyDescent="0.2">
      <c r="A2317" s="42"/>
      <c r="B2317" s="32"/>
      <c r="C2317" s="41" t="s">
        <v>110</v>
      </c>
      <c r="D2317" s="135"/>
      <c r="E2317" s="135">
        <f>SUM(E2319,E2323,E2324,E2325)</f>
        <v>69735</v>
      </c>
      <c r="F2317" s="135">
        <f>SUM(F2319,F2323,F2324,F2325)</f>
        <v>69735</v>
      </c>
      <c r="G2317" s="23">
        <f t="shared" si="475"/>
        <v>100</v>
      </c>
      <c r="H2317" s="135"/>
      <c r="I2317" s="135">
        <f t="shared" si="453"/>
        <v>69735</v>
      </c>
      <c r="J2317" s="135">
        <f t="shared" si="453"/>
        <v>69735</v>
      </c>
      <c r="K2317" s="23">
        <f t="shared" si="476"/>
        <v>100</v>
      </c>
      <c r="L2317" s="135"/>
      <c r="M2317" s="135"/>
      <c r="N2317" s="135"/>
      <c r="O2317" s="23"/>
      <c r="P2317" s="19">
        <f t="shared" si="477"/>
        <v>69735</v>
      </c>
      <c r="R2317" s="5"/>
    </row>
    <row r="2318" spans="1:19" s="2" customFormat="1" x14ac:dyDescent="0.2">
      <c r="A2318" s="42"/>
      <c r="B2318" s="32"/>
      <c r="C2318" s="27" t="s">
        <v>22</v>
      </c>
      <c r="D2318" s="135"/>
      <c r="E2318" s="135"/>
      <c r="F2318" s="135"/>
      <c r="G2318" s="23"/>
      <c r="H2318" s="135"/>
      <c r="I2318" s="135"/>
      <c r="J2318" s="135"/>
      <c r="K2318" s="23"/>
      <c r="L2318" s="135"/>
      <c r="M2318" s="135"/>
      <c r="N2318" s="135"/>
      <c r="O2318" s="23"/>
      <c r="P2318" s="19">
        <f t="shared" si="477"/>
        <v>0</v>
      </c>
      <c r="R2318" s="5"/>
    </row>
    <row r="2319" spans="1:19" s="2" customFormat="1" ht="15" customHeight="1" x14ac:dyDescent="0.2">
      <c r="A2319" s="42"/>
      <c r="B2319" s="32"/>
      <c r="C2319" s="22" t="s">
        <v>14</v>
      </c>
      <c r="D2319" s="135"/>
      <c r="E2319" s="135">
        <f>SUM(E2321:E2322)</f>
        <v>69735</v>
      </c>
      <c r="F2319" s="135">
        <f>SUM(F2321:F2322)</f>
        <v>69735</v>
      </c>
      <c r="G2319" s="23">
        <f t="shared" ref="G2319" si="478">F2319/E2319*100</f>
        <v>100</v>
      </c>
      <c r="H2319" s="135"/>
      <c r="I2319" s="135">
        <f t="shared" si="453"/>
        <v>69735</v>
      </c>
      <c r="J2319" s="135">
        <f t="shared" si="453"/>
        <v>69735</v>
      </c>
      <c r="K2319" s="23">
        <f t="shared" ref="K2319" si="479">J2319/I2319*100</f>
        <v>100</v>
      </c>
      <c r="L2319" s="135"/>
      <c r="M2319" s="135"/>
      <c r="N2319" s="135"/>
      <c r="O2319" s="23"/>
      <c r="P2319" s="19">
        <f t="shared" si="477"/>
        <v>69735</v>
      </c>
      <c r="R2319" s="5"/>
    </row>
    <row r="2320" spans="1:19" s="2" customFormat="1" x14ac:dyDescent="0.2">
      <c r="A2320" s="42"/>
      <c r="B2320" s="32"/>
      <c r="C2320" s="27" t="s">
        <v>15</v>
      </c>
      <c r="D2320" s="135"/>
      <c r="E2320" s="135"/>
      <c r="F2320" s="135"/>
      <c r="G2320" s="23"/>
      <c r="H2320" s="135"/>
      <c r="I2320" s="135"/>
      <c r="J2320" s="135"/>
      <c r="K2320" s="23"/>
      <c r="L2320" s="135"/>
      <c r="M2320" s="135"/>
      <c r="N2320" s="135"/>
      <c r="O2320" s="23"/>
      <c r="P2320" s="19">
        <f t="shared" si="477"/>
        <v>0</v>
      </c>
      <c r="R2320" s="5"/>
    </row>
    <row r="2321" spans="1:18" s="2" customFormat="1" ht="15" customHeight="1" x14ac:dyDescent="0.2">
      <c r="A2321" s="42"/>
      <c r="B2321" s="32"/>
      <c r="C2321" s="27" t="s">
        <v>19</v>
      </c>
      <c r="D2321" s="135"/>
      <c r="E2321" s="135">
        <v>62879.78</v>
      </c>
      <c r="F2321" s="135">
        <v>62879.78</v>
      </c>
      <c r="G2321" s="23">
        <f t="shared" ref="G2321:G2326" si="480">F2321/E2321*100</f>
        <v>100</v>
      </c>
      <c r="H2321" s="135"/>
      <c r="I2321" s="135">
        <f t="shared" si="453"/>
        <v>62879.78</v>
      </c>
      <c r="J2321" s="135">
        <f t="shared" si="453"/>
        <v>62879.78</v>
      </c>
      <c r="K2321" s="23">
        <f t="shared" ref="K2321:K2326" si="481">J2321/I2321*100</f>
        <v>100</v>
      </c>
      <c r="L2321" s="135"/>
      <c r="M2321" s="135"/>
      <c r="N2321" s="135"/>
      <c r="O2321" s="23"/>
      <c r="P2321" s="19">
        <f t="shared" si="477"/>
        <v>62879.78</v>
      </c>
      <c r="R2321" s="5"/>
    </row>
    <row r="2322" spans="1:18" s="2" customFormat="1" ht="15" customHeight="1" x14ac:dyDescent="0.2">
      <c r="A2322" s="42"/>
      <c r="B2322" s="48"/>
      <c r="C2322" s="122" t="s">
        <v>18</v>
      </c>
      <c r="D2322" s="140"/>
      <c r="E2322" s="140">
        <v>6855.22</v>
      </c>
      <c r="F2322" s="140">
        <v>6855.22</v>
      </c>
      <c r="G2322" s="50">
        <f t="shared" si="480"/>
        <v>100</v>
      </c>
      <c r="H2322" s="140"/>
      <c r="I2322" s="140">
        <f t="shared" si="453"/>
        <v>6855.22</v>
      </c>
      <c r="J2322" s="140">
        <f t="shared" si="453"/>
        <v>6855.22</v>
      </c>
      <c r="K2322" s="50">
        <f t="shared" si="481"/>
        <v>100</v>
      </c>
      <c r="L2322" s="140"/>
      <c r="M2322" s="140"/>
      <c r="N2322" s="140"/>
      <c r="O2322" s="50"/>
      <c r="P2322" s="19">
        <f t="shared" si="477"/>
        <v>6855.22</v>
      </c>
      <c r="R2322" s="5"/>
    </row>
    <row r="2323" spans="1:18" s="2" customFormat="1" ht="15" hidden="1" customHeight="1" x14ac:dyDescent="0.2">
      <c r="A2323" s="42"/>
      <c r="B2323" s="32"/>
      <c r="C2323" s="22" t="s">
        <v>16</v>
      </c>
      <c r="D2323" s="135">
        <f t="shared" si="466"/>
        <v>0</v>
      </c>
      <c r="E2323" s="135"/>
      <c r="F2323" s="135"/>
      <c r="G2323" s="23" t="e">
        <f t="shared" si="480"/>
        <v>#DIV/0!</v>
      </c>
      <c r="H2323" s="135"/>
      <c r="I2323" s="135">
        <f t="shared" si="453"/>
        <v>0</v>
      </c>
      <c r="J2323" s="135">
        <f t="shared" si="453"/>
        <v>0</v>
      </c>
      <c r="K2323" s="23" t="e">
        <f t="shared" si="481"/>
        <v>#DIV/0!</v>
      </c>
      <c r="L2323" s="135"/>
      <c r="M2323" s="135"/>
      <c r="N2323" s="135"/>
      <c r="O2323" s="23" t="e">
        <f t="shared" si="457"/>
        <v>#DIV/0!</v>
      </c>
      <c r="P2323" s="19">
        <f t="shared" si="477"/>
        <v>0</v>
      </c>
      <c r="R2323" s="5"/>
    </row>
    <row r="2324" spans="1:18" s="2" customFormat="1" ht="15" hidden="1" customHeight="1" x14ac:dyDescent="0.2">
      <c r="A2324" s="42"/>
      <c r="B2324" s="48"/>
      <c r="C2324" s="49" t="s">
        <v>17</v>
      </c>
      <c r="D2324" s="140">
        <f t="shared" si="466"/>
        <v>0</v>
      </c>
      <c r="E2324" s="140"/>
      <c r="F2324" s="140"/>
      <c r="G2324" s="50" t="e">
        <f t="shared" si="480"/>
        <v>#DIV/0!</v>
      </c>
      <c r="H2324" s="140"/>
      <c r="I2324" s="140">
        <f t="shared" si="453"/>
        <v>0</v>
      </c>
      <c r="J2324" s="140">
        <f t="shared" si="453"/>
        <v>0</v>
      </c>
      <c r="K2324" s="50" t="e">
        <f t="shared" si="481"/>
        <v>#DIV/0!</v>
      </c>
      <c r="L2324" s="140"/>
      <c r="M2324" s="140"/>
      <c r="N2324" s="140"/>
      <c r="O2324" s="50"/>
      <c r="P2324" s="19">
        <f t="shared" si="477"/>
        <v>0</v>
      </c>
      <c r="R2324" s="5"/>
    </row>
    <row r="2325" spans="1:18" s="2" customFormat="1" ht="45.75" hidden="1" customHeight="1" x14ac:dyDescent="0.2">
      <c r="A2325" s="42"/>
      <c r="B2325" s="32"/>
      <c r="C2325" s="24" t="s">
        <v>149</v>
      </c>
      <c r="D2325" s="135">
        <f t="shared" si="466"/>
        <v>0</v>
      </c>
      <c r="E2325" s="135"/>
      <c r="F2325" s="135"/>
      <c r="G2325" s="23" t="e">
        <f t="shared" si="480"/>
        <v>#DIV/0!</v>
      </c>
      <c r="H2325" s="135"/>
      <c r="I2325" s="135">
        <f t="shared" si="453"/>
        <v>0</v>
      </c>
      <c r="J2325" s="135">
        <f t="shared" si="453"/>
        <v>0</v>
      </c>
      <c r="K2325" s="23" t="e">
        <f t="shared" si="481"/>
        <v>#DIV/0!</v>
      </c>
      <c r="L2325" s="135"/>
      <c r="M2325" s="135"/>
      <c r="N2325" s="135"/>
      <c r="O2325" s="23" t="e">
        <f t="shared" si="457"/>
        <v>#DIV/0!</v>
      </c>
      <c r="P2325" s="19">
        <f t="shared" si="477"/>
        <v>0</v>
      </c>
      <c r="R2325" s="5"/>
    </row>
    <row r="2326" spans="1:18" s="2" customFormat="1" ht="18" hidden="1" customHeight="1" x14ac:dyDescent="0.2">
      <c r="A2326" s="42"/>
      <c r="B2326" s="32"/>
      <c r="C2326" s="25" t="s">
        <v>111</v>
      </c>
      <c r="D2326" s="135">
        <f t="shared" si="466"/>
        <v>0</v>
      </c>
      <c r="E2326" s="135">
        <f>SUM(E2328)</f>
        <v>0</v>
      </c>
      <c r="F2326" s="135">
        <f>SUM(F2328)</f>
        <v>0</v>
      </c>
      <c r="G2326" s="23" t="e">
        <f t="shared" si="480"/>
        <v>#DIV/0!</v>
      </c>
      <c r="H2326" s="135">
        <f>SUM(H2328)</f>
        <v>0</v>
      </c>
      <c r="I2326" s="135">
        <f t="shared" si="453"/>
        <v>0</v>
      </c>
      <c r="J2326" s="135">
        <f t="shared" si="453"/>
        <v>0</v>
      </c>
      <c r="K2326" s="23" t="e">
        <f t="shared" si="481"/>
        <v>#DIV/0!</v>
      </c>
      <c r="L2326" s="135">
        <f>SUM(L2328)</f>
        <v>0</v>
      </c>
      <c r="M2326" s="135"/>
      <c r="N2326" s="135"/>
      <c r="O2326" s="23"/>
      <c r="P2326" s="19">
        <f t="shared" si="477"/>
        <v>0</v>
      </c>
      <c r="R2326" s="5"/>
    </row>
    <row r="2327" spans="1:18" s="2" customFormat="1" ht="17.25" hidden="1" customHeight="1" x14ac:dyDescent="0.2">
      <c r="A2327" s="42"/>
      <c r="B2327" s="32"/>
      <c r="C2327" s="26" t="s">
        <v>22</v>
      </c>
      <c r="D2327" s="135">
        <f t="shared" si="466"/>
        <v>0</v>
      </c>
      <c r="E2327" s="135"/>
      <c r="F2327" s="135"/>
      <c r="G2327" s="23"/>
      <c r="H2327" s="135"/>
      <c r="I2327" s="135">
        <f t="shared" si="453"/>
        <v>0</v>
      </c>
      <c r="J2327" s="135">
        <f t="shared" si="453"/>
        <v>0</v>
      </c>
      <c r="K2327" s="23"/>
      <c r="L2327" s="135"/>
      <c r="M2327" s="135"/>
      <c r="N2327" s="135"/>
      <c r="O2327" s="23" t="e">
        <f t="shared" si="457"/>
        <v>#DIV/0!</v>
      </c>
      <c r="P2327" s="19">
        <f t="shared" si="477"/>
        <v>0</v>
      </c>
      <c r="R2327" s="5"/>
    </row>
    <row r="2328" spans="1:18" s="2" customFormat="1" ht="15" hidden="1" customHeight="1" x14ac:dyDescent="0.2">
      <c r="A2328" s="42"/>
      <c r="B2328" s="32"/>
      <c r="C2328" s="22" t="s">
        <v>7</v>
      </c>
      <c r="D2328" s="135">
        <f t="shared" si="466"/>
        <v>0</v>
      </c>
      <c r="E2328" s="135"/>
      <c r="F2328" s="135"/>
      <c r="G2328" s="23" t="e">
        <f t="shared" ref="G2328" si="482">F2328/E2328*100</f>
        <v>#DIV/0!</v>
      </c>
      <c r="H2328" s="135"/>
      <c r="I2328" s="135">
        <f t="shared" si="453"/>
        <v>0</v>
      </c>
      <c r="J2328" s="135">
        <f t="shared" si="453"/>
        <v>0</v>
      </c>
      <c r="K2328" s="23" t="e">
        <f t="shared" ref="K2328" si="483">J2328/I2328*100</f>
        <v>#DIV/0!</v>
      </c>
      <c r="L2328" s="135"/>
      <c r="M2328" s="135"/>
      <c r="N2328" s="135"/>
      <c r="O2328" s="23"/>
      <c r="P2328" s="19">
        <f t="shared" si="477"/>
        <v>0</v>
      </c>
      <c r="R2328" s="5"/>
    </row>
    <row r="2329" spans="1:18" s="2" customFormat="1" hidden="1" x14ac:dyDescent="0.2">
      <c r="A2329" s="42"/>
      <c r="B2329" s="32"/>
      <c r="C2329" s="27" t="s">
        <v>15</v>
      </c>
      <c r="D2329" s="135">
        <f t="shared" si="466"/>
        <v>0</v>
      </c>
      <c r="E2329" s="135"/>
      <c r="F2329" s="135"/>
      <c r="G2329" s="23"/>
      <c r="H2329" s="135"/>
      <c r="I2329" s="135">
        <f t="shared" si="453"/>
        <v>0</v>
      </c>
      <c r="J2329" s="135">
        <f t="shared" si="453"/>
        <v>0</v>
      </c>
      <c r="K2329" s="23"/>
      <c r="L2329" s="135"/>
      <c r="M2329" s="135"/>
      <c r="N2329" s="135"/>
      <c r="O2329" s="23" t="e">
        <f t="shared" si="457"/>
        <v>#DIV/0!</v>
      </c>
      <c r="P2329" s="19">
        <f t="shared" si="477"/>
        <v>0</v>
      </c>
      <c r="R2329" s="5"/>
    </row>
    <row r="2330" spans="1:18" s="2" customFormat="1" ht="44.25" hidden="1" customHeight="1" x14ac:dyDescent="0.2">
      <c r="A2330" s="42"/>
      <c r="B2330" s="48"/>
      <c r="C2330" s="71" t="s">
        <v>150</v>
      </c>
      <c r="D2330" s="140">
        <f t="shared" si="466"/>
        <v>0</v>
      </c>
      <c r="E2330" s="140"/>
      <c r="F2330" s="140"/>
      <c r="G2330" s="50" t="e">
        <f t="shared" ref="G2330" si="484">F2330/E2330*100</f>
        <v>#DIV/0!</v>
      </c>
      <c r="H2330" s="140"/>
      <c r="I2330" s="140">
        <f t="shared" ref="I2330:J2392" si="485">E2330-M2330</f>
        <v>0</v>
      </c>
      <c r="J2330" s="140">
        <f t="shared" si="485"/>
        <v>0</v>
      </c>
      <c r="K2330" s="50" t="e">
        <f t="shared" ref="K2330" si="486">J2330/I2330*100</f>
        <v>#DIV/0!</v>
      </c>
      <c r="L2330" s="140"/>
      <c r="M2330" s="140"/>
      <c r="N2330" s="140"/>
      <c r="O2330" s="50"/>
      <c r="P2330" s="34">
        <f t="shared" si="477"/>
        <v>0</v>
      </c>
      <c r="R2330" s="5"/>
    </row>
    <row r="2331" spans="1:18" s="2" customFormat="1" ht="16.5" customHeight="1" x14ac:dyDescent="0.2">
      <c r="A2331" s="52"/>
      <c r="B2331" s="32">
        <v>85504</v>
      </c>
      <c r="C2331" s="25" t="s">
        <v>176</v>
      </c>
      <c r="D2331" s="135">
        <f t="shared" si="466"/>
        <v>2136700</v>
      </c>
      <c r="E2331" s="135">
        <f>SUM(E2332,E2341)</f>
        <v>1788170</v>
      </c>
      <c r="F2331" s="135">
        <f>SUM(F2332,F2341)</f>
        <v>1733803.5</v>
      </c>
      <c r="G2331" s="23">
        <f t="shared" si="475"/>
        <v>96.959657079584161</v>
      </c>
      <c r="H2331" s="135">
        <f>SUM(H2332,H2341)</f>
        <v>2136700</v>
      </c>
      <c r="I2331" s="135">
        <f t="shared" si="485"/>
        <v>1788170</v>
      </c>
      <c r="J2331" s="135">
        <f t="shared" si="485"/>
        <v>1733803.5</v>
      </c>
      <c r="K2331" s="23">
        <f t="shared" si="476"/>
        <v>96.959657079584161</v>
      </c>
      <c r="L2331" s="135"/>
      <c r="M2331" s="135"/>
      <c r="N2331" s="135"/>
      <c r="O2331" s="23"/>
      <c r="P2331" s="58">
        <f t="shared" si="458"/>
        <v>-348530</v>
      </c>
      <c r="R2331" s="5"/>
    </row>
    <row r="2332" spans="1:18" s="2" customFormat="1" ht="11.25" customHeight="1" x14ac:dyDescent="0.2">
      <c r="A2332" s="52"/>
      <c r="B2332" s="32"/>
      <c r="C2332" s="41" t="s">
        <v>110</v>
      </c>
      <c r="D2332" s="135">
        <f t="shared" si="466"/>
        <v>2136700</v>
      </c>
      <c r="E2332" s="135">
        <f>SUM(E2334,E2338,E2339,E2340)</f>
        <v>1788170</v>
      </c>
      <c r="F2332" s="135">
        <f>SUM(F2334,F2338,F2339,F2340)</f>
        <v>1733803.5</v>
      </c>
      <c r="G2332" s="23">
        <f t="shared" si="475"/>
        <v>96.959657079584161</v>
      </c>
      <c r="H2332" s="135">
        <f>SUM(H2334,H2338,H2339,H2340)</f>
        <v>2136700</v>
      </c>
      <c r="I2332" s="135">
        <f t="shared" si="485"/>
        <v>1788170</v>
      </c>
      <c r="J2332" s="135">
        <f t="shared" si="485"/>
        <v>1733803.5</v>
      </c>
      <c r="K2332" s="23">
        <f t="shared" si="476"/>
        <v>96.959657079584161</v>
      </c>
      <c r="L2332" s="135"/>
      <c r="M2332" s="135"/>
      <c r="N2332" s="135"/>
      <c r="O2332" s="23"/>
      <c r="P2332" s="19">
        <f t="shared" si="458"/>
        <v>-348530</v>
      </c>
      <c r="R2332" s="5"/>
    </row>
    <row r="2333" spans="1:18" s="2" customFormat="1" ht="10.5" customHeight="1" x14ac:dyDescent="0.2">
      <c r="A2333" s="52"/>
      <c r="B2333" s="32"/>
      <c r="C2333" s="27" t="s">
        <v>22</v>
      </c>
      <c r="D2333" s="135"/>
      <c r="E2333" s="135"/>
      <c r="F2333" s="135"/>
      <c r="G2333" s="23"/>
      <c r="H2333" s="135"/>
      <c r="I2333" s="135"/>
      <c r="J2333" s="135"/>
      <c r="K2333" s="23"/>
      <c r="L2333" s="135"/>
      <c r="M2333" s="135"/>
      <c r="N2333" s="135"/>
      <c r="O2333" s="23"/>
      <c r="P2333" s="19">
        <f t="shared" si="458"/>
        <v>0</v>
      </c>
      <c r="R2333" s="5"/>
    </row>
    <row r="2334" spans="1:18" s="2" customFormat="1" ht="13.5" customHeight="1" x14ac:dyDescent="0.2">
      <c r="A2334" s="52"/>
      <c r="B2334" s="32"/>
      <c r="C2334" s="22" t="s">
        <v>14</v>
      </c>
      <c r="D2334" s="135">
        <f t="shared" si="466"/>
        <v>2136700</v>
      </c>
      <c r="E2334" s="135">
        <f>SUM(E2336:E2337)</f>
        <v>1788170</v>
      </c>
      <c r="F2334" s="135">
        <f t="shared" ref="F2334" si="487">SUM(F2336:F2337)</f>
        <v>1733803.5</v>
      </c>
      <c r="G2334" s="23">
        <f t="shared" ref="G2334" si="488">F2334/E2334*100</f>
        <v>96.959657079584161</v>
      </c>
      <c r="H2334" s="135">
        <f t="shared" ref="H2334" si="489">SUM(H2336:H2337)</f>
        <v>2136700</v>
      </c>
      <c r="I2334" s="135">
        <f t="shared" si="485"/>
        <v>1788170</v>
      </c>
      <c r="J2334" s="135">
        <f t="shared" si="485"/>
        <v>1733803.5</v>
      </c>
      <c r="K2334" s="23">
        <f t="shared" ref="K2334" si="490">J2334/I2334*100</f>
        <v>96.959657079584161</v>
      </c>
      <c r="L2334" s="135"/>
      <c r="M2334" s="135"/>
      <c r="N2334" s="135"/>
      <c r="O2334" s="23"/>
      <c r="P2334" s="19">
        <f t="shared" si="458"/>
        <v>-348530</v>
      </c>
      <c r="R2334" s="5"/>
    </row>
    <row r="2335" spans="1:18" s="2" customFormat="1" ht="11.25" customHeight="1" x14ac:dyDescent="0.2">
      <c r="A2335" s="52"/>
      <c r="B2335" s="32"/>
      <c r="C2335" s="27" t="s">
        <v>15</v>
      </c>
      <c r="D2335" s="135"/>
      <c r="E2335" s="135"/>
      <c r="F2335" s="135"/>
      <c r="G2335" s="23"/>
      <c r="H2335" s="135"/>
      <c r="I2335" s="135"/>
      <c r="J2335" s="135"/>
      <c r="K2335" s="23"/>
      <c r="L2335" s="135"/>
      <c r="M2335" s="135"/>
      <c r="N2335" s="135"/>
      <c r="O2335" s="23"/>
      <c r="P2335" s="19">
        <f t="shared" si="458"/>
        <v>0</v>
      </c>
      <c r="R2335" s="5"/>
    </row>
    <row r="2336" spans="1:18" s="2" customFormat="1" ht="15" customHeight="1" x14ac:dyDescent="0.2">
      <c r="A2336" s="52"/>
      <c r="B2336" s="32"/>
      <c r="C2336" s="27" t="s">
        <v>19</v>
      </c>
      <c r="D2336" s="135">
        <f t="shared" si="466"/>
        <v>2090300</v>
      </c>
      <c r="E2336" s="135">
        <v>1746620</v>
      </c>
      <c r="F2336" s="135">
        <v>1693971.46</v>
      </c>
      <c r="G2336" s="23">
        <f t="shared" ref="G2336:G2347" si="491">F2336/E2336*100</f>
        <v>96.98569007568905</v>
      </c>
      <c r="H2336" s="135">
        <v>2090300</v>
      </c>
      <c r="I2336" s="135">
        <f t="shared" si="485"/>
        <v>1746620</v>
      </c>
      <c r="J2336" s="135">
        <f t="shared" si="485"/>
        <v>1693971.46</v>
      </c>
      <c r="K2336" s="23">
        <f t="shared" ref="K2336:K2347" si="492">J2336/I2336*100</f>
        <v>96.98569007568905</v>
      </c>
      <c r="L2336" s="135"/>
      <c r="M2336" s="135"/>
      <c r="N2336" s="135"/>
      <c r="O2336" s="23"/>
      <c r="P2336" s="19">
        <f t="shared" si="458"/>
        <v>-343680</v>
      </c>
      <c r="R2336" s="5"/>
    </row>
    <row r="2337" spans="1:18" s="2" customFormat="1" ht="15" customHeight="1" x14ac:dyDescent="0.2">
      <c r="A2337" s="52"/>
      <c r="B2337" s="48"/>
      <c r="C2337" s="122" t="s">
        <v>18</v>
      </c>
      <c r="D2337" s="140">
        <f t="shared" si="466"/>
        <v>46400</v>
      </c>
      <c r="E2337" s="140">
        <v>41550</v>
      </c>
      <c r="F2337" s="140">
        <v>39832.04</v>
      </c>
      <c r="G2337" s="50">
        <f t="shared" si="491"/>
        <v>95.86531889290012</v>
      </c>
      <c r="H2337" s="140">
        <v>46400</v>
      </c>
      <c r="I2337" s="140">
        <f t="shared" si="485"/>
        <v>41550</v>
      </c>
      <c r="J2337" s="140">
        <f t="shared" si="485"/>
        <v>39832.04</v>
      </c>
      <c r="K2337" s="50">
        <f t="shared" si="492"/>
        <v>95.86531889290012</v>
      </c>
      <c r="L2337" s="140"/>
      <c r="M2337" s="140"/>
      <c r="N2337" s="140"/>
      <c r="O2337" s="50"/>
      <c r="P2337" s="34">
        <f t="shared" si="458"/>
        <v>-4850</v>
      </c>
      <c r="R2337" s="5"/>
    </row>
    <row r="2338" spans="1:18" s="2" customFormat="1" ht="15" hidden="1" customHeight="1" x14ac:dyDescent="0.2">
      <c r="A2338" s="52"/>
      <c r="B2338" s="32"/>
      <c r="C2338" s="22" t="s">
        <v>16</v>
      </c>
      <c r="D2338" s="135">
        <f t="shared" si="466"/>
        <v>0</v>
      </c>
      <c r="E2338" s="135"/>
      <c r="F2338" s="135"/>
      <c r="G2338" s="23" t="e">
        <f t="shared" si="491"/>
        <v>#DIV/0!</v>
      </c>
      <c r="H2338" s="135"/>
      <c r="I2338" s="135">
        <f t="shared" si="485"/>
        <v>0</v>
      </c>
      <c r="J2338" s="135">
        <f t="shared" si="485"/>
        <v>0</v>
      </c>
      <c r="K2338" s="23" t="e">
        <f t="shared" si="492"/>
        <v>#DIV/0!</v>
      </c>
      <c r="L2338" s="135"/>
      <c r="M2338" s="135"/>
      <c r="N2338" s="135"/>
      <c r="O2338" s="23"/>
      <c r="P2338" s="19">
        <f t="shared" si="458"/>
        <v>0</v>
      </c>
      <c r="R2338" s="5"/>
    </row>
    <row r="2339" spans="1:18" s="2" customFormat="1" ht="10.5" hidden="1" customHeight="1" x14ac:dyDescent="0.2">
      <c r="A2339" s="52"/>
      <c r="B2339" s="48"/>
      <c r="C2339" s="49" t="s">
        <v>17</v>
      </c>
      <c r="D2339" s="140"/>
      <c r="E2339" s="140"/>
      <c r="F2339" s="140"/>
      <c r="G2339" s="50" t="e">
        <f t="shared" si="491"/>
        <v>#DIV/0!</v>
      </c>
      <c r="H2339" s="140"/>
      <c r="I2339" s="140">
        <f t="shared" si="485"/>
        <v>0</v>
      </c>
      <c r="J2339" s="140">
        <f t="shared" si="485"/>
        <v>0</v>
      </c>
      <c r="K2339" s="50" t="e">
        <f t="shared" si="492"/>
        <v>#DIV/0!</v>
      </c>
      <c r="L2339" s="140"/>
      <c r="M2339" s="140"/>
      <c r="N2339" s="140"/>
      <c r="O2339" s="50"/>
      <c r="P2339" s="19">
        <f t="shared" si="458"/>
        <v>0</v>
      </c>
      <c r="R2339" s="5"/>
    </row>
    <row r="2340" spans="1:18" s="2" customFormat="1" ht="39" hidden="1" customHeight="1" x14ac:dyDescent="0.2">
      <c r="A2340" s="52"/>
      <c r="B2340" s="48"/>
      <c r="C2340" s="110" t="s">
        <v>149</v>
      </c>
      <c r="D2340" s="140">
        <f t="shared" si="466"/>
        <v>0</v>
      </c>
      <c r="E2340" s="140"/>
      <c r="F2340" s="140"/>
      <c r="G2340" s="50" t="e">
        <f t="shared" si="491"/>
        <v>#DIV/0!</v>
      </c>
      <c r="H2340" s="140"/>
      <c r="I2340" s="140">
        <f t="shared" si="485"/>
        <v>0</v>
      </c>
      <c r="J2340" s="140">
        <f t="shared" si="485"/>
        <v>0</v>
      </c>
      <c r="K2340" s="50"/>
      <c r="L2340" s="140"/>
      <c r="M2340" s="140"/>
      <c r="N2340" s="140"/>
      <c r="O2340" s="50" t="e">
        <f t="shared" si="457"/>
        <v>#DIV/0!</v>
      </c>
      <c r="P2340" s="19">
        <f t="shared" si="458"/>
        <v>0</v>
      </c>
      <c r="R2340" s="5"/>
    </row>
    <row r="2341" spans="1:18" s="2" customFormat="1" ht="15" hidden="1" customHeight="1" x14ac:dyDescent="0.2">
      <c r="A2341" s="52"/>
      <c r="B2341" s="32"/>
      <c r="C2341" s="25" t="s">
        <v>111</v>
      </c>
      <c r="D2341" s="135">
        <f t="shared" si="466"/>
        <v>0</v>
      </c>
      <c r="E2341" s="135">
        <f>SUM(E2343)</f>
        <v>0</v>
      </c>
      <c r="F2341" s="135">
        <f>SUM(F2343)</f>
        <v>0</v>
      </c>
      <c r="G2341" s="23" t="e">
        <f t="shared" si="491"/>
        <v>#DIV/0!</v>
      </c>
      <c r="H2341" s="135"/>
      <c r="I2341" s="135">
        <f t="shared" si="485"/>
        <v>0</v>
      </c>
      <c r="J2341" s="135">
        <f t="shared" si="485"/>
        <v>0</v>
      </c>
      <c r="K2341" s="23" t="e">
        <f t="shared" si="492"/>
        <v>#DIV/0!</v>
      </c>
      <c r="L2341" s="135"/>
      <c r="M2341" s="135"/>
      <c r="N2341" s="135"/>
      <c r="O2341" s="23"/>
      <c r="P2341" s="19">
        <f t="shared" si="458"/>
        <v>0</v>
      </c>
      <c r="R2341" s="5"/>
    </row>
    <row r="2342" spans="1:18" s="2" customFormat="1" hidden="1" x14ac:dyDescent="0.2">
      <c r="A2342" s="52"/>
      <c r="B2342" s="32"/>
      <c r="C2342" s="26" t="s">
        <v>22</v>
      </c>
      <c r="D2342" s="135">
        <f t="shared" si="466"/>
        <v>0</v>
      </c>
      <c r="E2342" s="135"/>
      <c r="F2342" s="135"/>
      <c r="G2342" s="23"/>
      <c r="H2342" s="135"/>
      <c r="I2342" s="135">
        <f t="shared" si="485"/>
        <v>0</v>
      </c>
      <c r="J2342" s="135">
        <f t="shared" si="485"/>
        <v>0</v>
      </c>
      <c r="K2342" s="23"/>
      <c r="L2342" s="135"/>
      <c r="M2342" s="135"/>
      <c r="N2342" s="135"/>
      <c r="O2342" s="23"/>
      <c r="P2342" s="19">
        <f t="shared" si="458"/>
        <v>0</v>
      </c>
      <c r="R2342" s="5"/>
    </row>
    <row r="2343" spans="1:18" s="2" customFormat="1" ht="15" hidden="1" customHeight="1" x14ac:dyDescent="0.2">
      <c r="A2343" s="52"/>
      <c r="B2343" s="48"/>
      <c r="C2343" s="49" t="s">
        <v>7</v>
      </c>
      <c r="D2343" s="140">
        <f t="shared" si="466"/>
        <v>0</v>
      </c>
      <c r="E2343" s="140"/>
      <c r="F2343" s="140"/>
      <c r="G2343" s="50" t="e">
        <f t="shared" si="491"/>
        <v>#DIV/0!</v>
      </c>
      <c r="H2343" s="140"/>
      <c r="I2343" s="140">
        <f t="shared" si="485"/>
        <v>0</v>
      </c>
      <c r="J2343" s="140">
        <f t="shared" si="485"/>
        <v>0</v>
      </c>
      <c r="K2343" s="50" t="e">
        <f t="shared" si="492"/>
        <v>#DIV/0!</v>
      </c>
      <c r="L2343" s="140"/>
      <c r="M2343" s="140"/>
      <c r="N2343" s="140"/>
      <c r="O2343" s="50"/>
      <c r="P2343" s="19">
        <f t="shared" si="458"/>
        <v>0</v>
      </c>
      <c r="R2343" s="5"/>
    </row>
    <row r="2344" spans="1:18" s="2" customFormat="1" hidden="1" x14ac:dyDescent="0.2">
      <c r="A2344" s="52"/>
      <c r="B2344" s="32"/>
      <c r="C2344" s="27" t="s">
        <v>15</v>
      </c>
      <c r="D2344" s="135">
        <f t="shared" si="466"/>
        <v>0</v>
      </c>
      <c r="E2344" s="135"/>
      <c r="F2344" s="135"/>
      <c r="G2344" s="23" t="e">
        <f t="shared" si="491"/>
        <v>#DIV/0!</v>
      </c>
      <c r="H2344" s="135"/>
      <c r="I2344" s="135">
        <f t="shared" si="485"/>
        <v>0</v>
      </c>
      <c r="J2344" s="135">
        <f t="shared" si="485"/>
        <v>0</v>
      </c>
      <c r="K2344" s="23" t="e">
        <f t="shared" si="492"/>
        <v>#DIV/0!</v>
      </c>
      <c r="L2344" s="135"/>
      <c r="M2344" s="135"/>
      <c r="N2344" s="135"/>
      <c r="O2344" s="23"/>
      <c r="P2344" s="19">
        <f t="shared" si="458"/>
        <v>0</v>
      </c>
      <c r="R2344" s="5"/>
    </row>
    <row r="2345" spans="1:18" s="2" customFormat="1" ht="39" hidden="1" customHeight="1" x14ac:dyDescent="0.2">
      <c r="A2345" s="52"/>
      <c r="B2345" s="48"/>
      <c r="C2345" s="51" t="s">
        <v>150</v>
      </c>
      <c r="D2345" s="140">
        <f t="shared" si="466"/>
        <v>0</v>
      </c>
      <c r="E2345" s="140"/>
      <c r="F2345" s="140"/>
      <c r="G2345" s="50" t="e">
        <f t="shared" si="491"/>
        <v>#DIV/0!</v>
      </c>
      <c r="H2345" s="140"/>
      <c r="I2345" s="140">
        <f t="shared" si="485"/>
        <v>0</v>
      </c>
      <c r="J2345" s="140">
        <f t="shared" si="485"/>
        <v>0</v>
      </c>
      <c r="K2345" s="50" t="e">
        <f t="shared" si="492"/>
        <v>#DIV/0!</v>
      </c>
      <c r="L2345" s="140"/>
      <c r="M2345" s="140"/>
      <c r="N2345" s="140"/>
      <c r="O2345" s="50"/>
      <c r="P2345" s="34">
        <f t="shared" si="458"/>
        <v>0</v>
      </c>
      <c r="R2345" s="5"/>
    </row>
    <row r="2346" spans="1:18" s="2" customFormat="1" ht="16.5" hidden="1" customHeight="1" x14ac:dyDescent="0.2">
      <c r="A2346" s="52"/>
      <c r="B2346" s="32">
        <v>85505</v>
      </c>
      <c r="C2346" s="25" t="s">
        <v>202</v>
      </c>
      <c r="D2346" s="135">
        <f t="shared" si="466"/>
        <v>0</v>
      </c>
      <c r="E2346" s="135">
        <f>SUM(E2347,E2356)</f>
        <v>0</v>
      </c>
      <c r="F2346" s="135">
        <f>SUM(F2347,F2356)</f>
        <v>0</v>
      </c>
      <c r="G2346" s="23" t="e">
        <f t="shared" si="491"/>
        <v>#DIV/0!</v>
      </c>
      <c r="H2346" s="135">
        <f>SUM(H2347,H2356)</f>
        <v>0</v>
      </c>
      <c r="I2346" s="135">
        <f t="shared" si="485"/>
        <v>0</v>
      </c>
      <c r="J2346" s="135">
        <f t="shared" si="485"/>
        <v>0</v>
      </c>
      <c r="K2346" s="23" t="e">
        <f t="shared" si="492"/>
        <v>#DIV/0!</v>
      </c>
      <c r="L2346" s="135">
        <f>SUM(L2347,L2356)</f>
        <v>0</v>
      </c>
      <c r="M2346" s="135">
        <f>SUM(M2347,M2356)</f>
        <v>0</v>
      </c>
      <c r="N2346" s="135"/>
      <c r="O2346" s="23"/>
      <c r="P2346" s="59">
        <f t="shared" si="458"/>
        <v>0</v>
      </c>
      <c r="R2346" s="5"/>
    </row>
    <row r="2347" spans="1:18" s="2" customFormat="1" ht="12.75" hidden="1" customHeight="1" x14ac:dyDescent="0.2">
      <c r="A2347" s="52"/>
      <c r="B2347" s="32"/>
      <c r="C2347" s="41" t="s">
        <v>110</v>
      </c>
      <c r="D2347" s="135">
        <f t="shared" si="466"/>
        <v>0</v>
      </c>
      <c r="E2347" s="135">
        <f>SUM(E2349,E2353,E2354,E2355)</f>
        <v>0</v>
      </c>
      <c r="F2347" s="135">
        <f>SUM(F2349,F2353,F2354,F2355)</f>
        <v>0</v>
      </c>
      <c r="G2347" s="23" t="e">
        <f t="shared" si="491"/>
        <v>#DIV/0!</v>
      </c>
      <c r="H2347" s="135">
        <f>SUM(H2349,H2353,H2354,H2355)</f>
        <v>0</v>
      </c>
      <c r="I2347" s="135">
        <f t="shared" si="485"/>
        <v>0</v>
      </c>
      <c r="J2347" s="135">
        <f t="shared" si="485"/>
        <v>0</v>
      </c>
      <c r="K2347" s="23" t="e">
        <f t="shared" si="492"/>
        <v>#DIV/0!</v>
      </c>
      <c r="L2347" s="135"/>
      <c r="M2347" s="135"/>
      <c r="N2347" s="135"/>
      <c r="O2347" s="23"/>
      <c r="P2347" s="19">
        <f t="shared" si="458"/>
        <v>0</v>
      </c>
      <c r="R2347" s="5"/>
    </row>
    <row r="2348" spans="1:18" s="2" customFormat="1" hidden="1" x14ac:dyDescent="0.2">
      <c r="A2348" s="52"/>
      <c r="B2348" s="32"/>
      <c r="C2348" s="27" t="s">
        <v>22</v>
      </c>
      <c r="D2348" s="135">
        <f t="shared" si="466"/>
        <v>0</v>
      </c>
      <c r="E2348" s="135"/>
      <c r="F2348" s="135"/>
      <c r="G2348" s="23"/>
      <c r="H2348" s="135"/>
      <c r="I2348" s="135">
        <f t="shared" si="485"/>
        <v>0</v>
      </c>
      <c r="J2348" s="135">
        <f t="shared" si="485"/>
        <v>0</v>
      </c>
      <c r="K2348" s="23"/>
      <c r="L2348" s="135"/>
      <c r="M2348" s="135"/>
      <c r="N2348" s="135"/>
      <c r="O2348" s="23"/>
      <c r="P2348" s="19">
        <f t="shared" si="458"/>
        <v>0</v>
      </c>
      <c r="R2348" s="5"/>
    </row>
    <row r="2349" spans="1:18" s="2" customFormat="1" ht="12.75" hidden="1" customHeight="1" x14ac:dyDescent="0.2">
      <c r="A2349" s="52"/>
      <c r="B2349" s="32"/>
      <c r="C2349" s="22" t="s">
        <v>14</v>
      </c>
      <c r="D2349" s="135">
        <f t="shared" si="466"/>
        <v>0</v>
      </c>
      <c r="E2349" s="135">
        <f>SUM(E2351:E2352)</f>
        <v>0</v>
      </c>
      <c r="F2349" s="135">
        <f>SUM(F2351:F2352)</f>
        <v>0</v>
      </c>
      <c r="G2349" s="23" t="e">
        <f t="shared" ref="G2349" si="493">F2349/E2349*100</f>
        <v>#DIV/0!</v>
      </c>
      <c r="H2349" s="135">
        <f>SUM(H2351:H2352)</f>
        <v>0</v>
      </c>
      <c r="I2349" s="135">
        <f t="shared" si="485"/>
        <v>0</v>
      </c>
      <c r="J2349" s="135">
        <f t="shared" si="485"/>
        <v>0</v>
      </c>
      <c r="K2349" s="23" t="e">
        <f t="shared" ref="K2349" si="494">J2349/I2349*100</f>
        <v>#DIV/0!</v>
      </c>
      <c r="L2349" s="135"/>
      <c r="M2349" s="135"/>
      <c r="N2349" s="135"/>
      <c r="O2349" s="23"/>
      <c r="P2349" s="19">
        <f t="shared" si="458"/>
        <v>0</v>
      </c>
      <c r="R2349" s="5"/>
    </row>
    <row r="2350" spans="1:18" s="2" customFormat="1" hidden="1" x14ac:dyDescent="0.2">
      <c r="A2350" s="52"/>
      <c r="B2350" s="32"/>
      <c r="C2350" s="27" t="s">
        <v>15</v>
      </c>
      <c r="D2350" s="135">
        <f t="shared" si="466"/>
        <v>0</v>
      </c>
      <c r="E2350" s="135"/>
      <c r="F2350" s="135"/>
      <c r="G2350" s="23"/>
      <c r="H2350" s="135"/>
      <c r="I2350" s="135">
        <f t="shared" si="485"/>
        <v>0</v>
      </c>
      <c r="J2350" s="135">
        <f t="shared" si="485"/>
        <v>0</v>
      </c>
      <c r="K2350" s="23"/>
      <c r="L2350" s="135"/>
      <c r="M2350" s="135"/>
      <c r="N2350" s="135"/>
      <c r="O2350" s="23"/>
      <c r="P2350" s="19">
        <f t="shared" si="458"/>
        <v>0</v>
      </c>
      <c r="R2350" s="5"/>
    </row>
    <row r="2351" spans="1:18" s="2" customFormat="1" ht="12" hidden="1" customHeight="1" x14ac:dyDescent="0.2">
      <c r="A2351" s="52"/>
      <c r="B2351" s="32"/>
      <c r="C2351" s="27" t="s">
        <v>19</v>
      </c>
      <c r="D2351" s="135">
        <f t="shared" si="466"/>
        <v>0</v>
      </c>
      <c r="E2351" s="135"/>
      <c r="F2351" s="135"/>
      <c r="G2351" s="23" t="e">
        <f t="shared" ref="G2351:G2355" si="495">F2351/E2351*100</f>
        <v>#DIV/0!</v>
      </c>
      <c r="H2351" s="135"/>
      <c r="I2351" s="135">
        <f t="shared" si="485"/>
        <v>0</v>
      </c>
      <c r="J2351" s="135">
        <f t="shared" si="485"/>
        <v>0</v>
      </c>
      <c r="K2351" s="23" t="e">
        <f t="shared" ref="K2351:K2355" si="496">J2351/I2351*100</f>
        <v>#DIV/0!</v>
      </c>
      <c r="L2351" s="135"/>
      <c r="M2351" s="135"/>
      <c r="N2351" s="135"/>
      <c r="O2351" s="23"/>
      <c r="P2351" s="19">
        <f t="shared" si="458"/>
        <v>0</v>
      </c>
      <c r="R2351" s="5"/>
    </row>
    <row r="2352" spans="1:18" s="2" customFormat="1" ht="12.75" hidden="1" customHeight="1" x14ac:dyDescent="0.2">
      <c r="A2352" s="52"/>
      <c r="B2352" s="32"/>
      <c r="C2352" s="27" t="s">
        <v>18</v>
      </c>
      <c r="D2352" s="135">
        <f t="shared" si="466"/>
        <v>0</v>
      </c>
      <c r="E2352" s="135"/>
      <c r="F2352" s="135"/>
      <c r="G2352" s="23" t="e">
        <f t="shared" si="495"/>
        <v>#DIV/0!</v>
      </c>
      <c r="H2352" s="135"/>
      <c r="I2352" s="135">
        <f t="shared" si="485"/>
        <v>0</v>
      </c>
      <c r="J2352" s="135">
        <f t="shared" si="485"/>
        <v>0</v>
      </c>
      <c r="K2352" s="23" t="e">
        <f t="shared" si="496"/>
        <v>#DIV/0!</v>
      </c>
      <c r="L2352" s="135"/>
      <c r="M2352" s="135"/>
      <c r="N2352" s="135"/>
      <c r="O2352" s="23"/>
      <c r="P2352" s="19">
        <f t="shared" si="458"/>
        <v>0</v>
      </c>
      <c r="R2352" s="5"/>
    </row>
    <row r="2353" spans="1:18" s="2" customFormat="1" ht="14.25" hidden="1" customHeight="1" x14ac:dyDescent="0.2">
      <c r="A2353" s="52"/>
      <c r="B2353" s="32"/>
      <c r="C2353" s="22" t="s">
        <v>16</v>
      </c>
      <c r="D2353" s="135">
        <f t="shared" si="466"/>
        <v>0</v>
      </c>
      <c r="E2353" s="135"/>
      <c r="F2353" s="135"/>
      <c r="G2353" s="23" t="e">
        <f t="shared" si="495"/>
        <v>#DIV/0!</v>
      </c>
      <c r="H2353" s="135"/>
      <c r="I2353" s="135">
        <f t="shared" si="485"/>
        <v>0</v>
      </c>
      <c r="J2353" s="135">
        <f t="shared" si="485"/>
        <v>0</v>
      </c>
      <c r="K2353" s="23" t="e">
        <f t="shared" si="496"/>
        <v>#DIV/0!</v>
      </c>
      <c r="L2353" s="135"/>
      <c r="M2353" s="135"/>
      <c r="N2353" s="135"/>
      <c r="O2353" s="23"/>
      <c r="P2353" s="19">
        <f t="shared" si="458"/>
        <v>0</v>
      </c>
      <c r="R2353" s="5"/>
    </row>
    <row r="2354" spans="1:18" s="2" customFormat="1" ht="14.25" hidden="1" customHeight="1" x14ac:dyDescent="0.2">
      <c r="A2354" s="52"/>
      <c r="B2354" s="32"/>
      <c r="C2354" s="22" t="s">
        <v>17</v>
      </c>
      <c r="D2354" s="135">
        <f t="shared" si="466"/>
        <v>0</v>
      </c>
      <c r="E2354" s="135"/>
      <c r="F2354" s="135"/>
      <c r="G2354" s="23" t="e">
        <f t="shared" si="495"/>
        <v>#DIV/0!</v>
      </c>
      <c r="H2354" s="135"/>
      <c r="I2354" s="135">
        <f t="shared" si="485"/>
        <v>0</v>
      </c>
      <c r="J2354" s="135">
        <f t="shared" si="485"/>
        <v>0</v>
      </c>
      <c r="K2354" s="23" t="e">
        <f t="shared" si="496"/>
        <v>#DIV/0!</v>
      </c>
      <c r="L2354" s="135"/>
      <c r="M2354" s="135"/>
      <c r="N2354" s="135"/>
      <c r="O2354" s="23"/>
      <c r="P2354" s="19">
        <f t="shared" si="458"/>
        <v>0</v>
      </c>
      <c r="R2354" s="5"/>
    </row>
    <row r="2355" spans="1:18" s="2" customFormat="1" ht="38.25" hidden="1" customHeight="1" x14ac:dyDescent="0.2">
      <c r="A2355" s="52"/>
      <c r="B2355" s="32"/>
      <c r="C2355" s="24" t="s">
        <v>149</v>
      </c>
      <c r="D2355" s="135">
        <f t="shared" si="466"/>
        <v>0</v>
      </c>
      <c r="E2355" s="135"/>
      <c r="F2355" s="135"/>
      <c r="G2355" s="23" t="e">
        <f t="shared" si="495"/>
        <v>#DIV/0!</v>
      </c>
      <c r="H2355" s="135"/>
      <c r="I2355" s="135">
        <f t="shared" si="485"/>
        <v>0</v>
      </c>
      <c r="J2355" s="135">
        <f t="shared" si="485"/>
        <v>0</v>
      </c>
      <c r="K2355" s="23" t="e">
        <f t="shared" si="496"/>
        <v>#DIV/0!</v>
      </c>
      <c r="L2355" s="135"/>
      <c r="M2355" s="135"/>
      <c r="N2355" s="135"/>
      <c r="O2355" s="23"/>
      <c r="P2355" s="19">
        <f t="shared" si="458"/>
        <v>0</v>
      </c>
      <c r="R2355" s="5"/>
    </row>
    <row r="2356" spans="1:18" s="2" customFormat="1" ht="11.25" hidden="1" customHeight="1" x14ac:dyDescent="0.2">
      <c r="A2356" s="52"/>
      <c r="B2356" s="32"/>
      <c r="C2356" s="25" t="s">
        <v>111</v>
      </c>
      <c r="D2356" s="135">
        <f t="shared" si="466"/>
        <v>0</v>
      </c>
      <c r="E2356" s="135">
        <f>E2358</f>
        <v>0</v>
      </c>
      <c r="F2356" s="135">
        <f>SUM(F2358)</f>
        <v>0</v>
      </c>
      <c r="G2356" s="23" t="e">
        <f t="shared" ref="G2356" si="497">F2356/E2356*100</f>
        <v>#DIV/0!</v>
      </c>
      <c r="H2356" s="135">
        <f>SUM(H2358)</f>
        <v>0</v>
      </c>
      <c r="I2356" s="135">
        <f t="shared" si="485"/>
        <v>0</v>
      </c>
      <c r="J2356" s="135">
        <f t="shared" si="485"/>
        <v>0</v>
      </c>
      <c r="K2356" s="23" t="e">
        <f t="shared" ref="K2356" si="498">J2356/I2356*100</f>
        <v>#DIV/0!</v>
      </c>
      <c r="L2356" s="135"/>
      <c r="M2356" s="135"/>
      <c r="N2356" s="135"/>
      <c r="O2356" s="23"/>
      <c r="P2356" s="19">
        <f t="shared" si="458"/>
        <v>0</v>
      </c>
      <c r="R2356" s="5"/>
    </row>
    <row r="2357" spans="1:18" s="2" customFormat="1" ht="11.25" hidden="1" customHeight="1" x14ac:dyDescent="0.2">
      <c r="A2357" s="52"/>
      <c r="B2357" s="32"/>
      <c r="C2357" s="26" t="s">
        <v>22</v>
      </c>
      <c r="D2357" s="135">
        <f t="shared" si="466"/>
        <v>0</v>
      </c>
      <c r="E2357" s="135"/>
      <c r="F2357" s="135"/>
      <c r="G2357" s="23"/>
      <c r="H2357" s="135"/>
      <c r="I2357" s="135">
        <f t="shared" si="485"/>
        <v>0</v>
      </c>
      <c r="J2357" s="135">
        <f t="shared" si="485"/>
        <v>0</v>
      </c>
      <c r="K2357" s="23"/>
      <c r="L2357" s="135"/>
      <c r="M2357" s="135"/>
      <c r="N2357" s="135"/>
      <c r="O2357" s="23"/>
      <c r="P2357" s="19">
        <f t="shared" si="458"/>
        <v>0</v>
      </c>
      <c r="R2357" s="5"/>
    </row>
    <row r="2358" spans="1:18" s="2" customFormat="1" ht="14.25" hidden="1" customHeight="1" x14ac:dyDescent="0.2">
      <c r="A2358" s="52"/>
      <c r="B2358" s="32"/>
      <c r="C2358" s="22" t="s">
        <v>7</v>
      </c>
      <c r="D2358" s="135">
        <f t="shared" si="466"/>
        <v>0</v>
      </c>
      <c r="E2358" s="135"/>
      <c r="F2358" s="135"/>
      <c r="G2358" s="23" t="e">
        <f t="shared" ref="G2358:G2377" si="499">F2358/E2358*100</f>
        <v>#DIV/0!</v>
      </c>
      <c r="H2358" s="135"/>
      <c r="I2358" s="135">
        <f t="shared" si="485"/>
        <v>0</v>
      </c>
      <c r="J2358" s="135">
        <f t="shared" si="485"/>
        <v>0</v>
      </c>
      <c r="K2358" s="23" t="e">
        <f t="shared" ref="K2358:K2377" si="500">J2358/I2358*100</f>
        <v>#DIV/0!</v>
      </c>
      <c r="L2358" s="135"/>
      <c r="M2358" s="135"/>
      <c r="N2358" s="135"/>
      <c r="O2358" s="23"/>
      <c r="P2358" s="34">
        <f t="shared" si="458"/>
        <v>0</v>
      </c>
      <c r="R2358" s="5"/>
    </row>
    <row r="2359" spans="1:18" s="2" customFormat="1" hidden="1" x14ac:dyDescent="0.2">
      <c r="A2359" s="52"/>
      <c r="B2359" s="32"/>
      <c r="C2359" s="27" t="s">
        <v>15</v>
      </c>
      <c r="D2359" s="135">
        <f t="shared" si="466"/>
        <v>0</v>
      </c>
      <c r="E2359" s="135"/>
      <c r="F2359" s="135"/>
      <c r="G2359" s="23"/>
      <c r="H2359" s="135"/>
      <c r="I2359" s="135">
        <f t="shared" si="485"/>
        <v>0</v>
      </c>
      <c r="J2359" s="135">
        <f t="shared" si="485"/>
        <v>0</v>
      </c>
      <c r="K2359" s="23"/>
      <c r="L2359" s="135"/>
      <c r="M2359" s="135"/>
      <c r="N2359" s="135"/>
      <c r="O2359" s="23"/>
      <c r="P2359" s="19">
        <f t="shared" si="458"/>
        <v>0</v>
      </c>
      <c r="R2359" s="5"/>
    </row>
    <row r="2360" spans="1:18" s="2" customFormat="1" ht="43.5" hidden="1" customHeight="1" x14ac:dyDescent="0.2">
      <c r="A2360" s="52"/>
      <c r="B2360" s="48"/>
      <c r="C2360" s="51" t="s">
        <v>150</v>
      </c>
      <c r="D2360" s="140">
        <f t="shared" si="466"/>
        <v>0</v>
      </c>
      <c r="E2360" s="140"/>
      <c r="F2360" s="140"/>
      <c r="G2360" s="50"/>
      <c r="H2360" s="140"/>
      <c r="I2360" s="140">
        <f t="shared" si="485"/>
        <v>0</v>
      </c>
      <c r="J2360" s="140">
        <f t="shared" si="485"/>
        <v>0</v>
      </c>
      <c r="K2360" s="50"/>
      <c r="L2360" s="140"/>
      <c r="M2360" s="140"/>
      <c r="N2360" s="140"/>
      <c r="O2360" s="50"/>
      <c r="P2360" s="34">
        <f t="shared" si="458"/>
        <v>0</v>
      </c>
      <c r="R2360" s="5"/>
    </row>
    <row r="2361" spans="1:18" s="2" customFormat="1" ht="20.25" hidden="1" customHeight="1" x14ac:dyDescent="0.2">
      <c r="A2361" s="52"/>
      <c r="B2361" s="32">
        <v>85506</v>
      </c>
      <c r="C2361" s="25" t="s">
        <v>205</v>
      </c>
      <c r="D2361" s="135">
        <f t="shared" ref="D2361:D2424" si="501">H2361+L2361</f>
        <v>0</v>
      </c>
      <c r="E2361" s="135">
        <f>SUM(E2362,E2371)</f>
        <v>0</v>
      </c>
      <c r="F2361" s="135">
        <f>SUM(F2362,F2371)</f>
        <v>0</v>
      </c>
      <c r="G2361" s="23" t="e">
        <f t="shared" si="499"/>
        <v>#DIV/0!</v>
      </c>
      <c r="H2361" s="135">
        <f>SUM(H2362,H2371)</f>
        <v>0</v>
      </c>
      <c r="I2361" s="135">
        <f t="shared" si="485"/>
        <v>0</v>
      </c>
      <c r="J2361" s="135">
        <f t="shared" si="485"/>
        <v>0</v>
      </c>
      <c r="K2361" s="23" t="e">
        <f t="shared" si="500"/>
        <v>#DIV/0!</v>
      </c>
      <c r="L2361" s="135">
        <f>SUM(L2362,L2371)</f>
        <v>0</v>
      </c>
      <c r="M2361" s="135">
        <f>SUM(M2362,M2371)</f>
        <v>0</v>
      </c>
      <c r="N2361" s="135"/>
      <c r="O2361" s="23"/>
      <c r="P2361" s="59">
        <f t="shared" ref="P2361:P2375" si="502">E2361-D2361</f>
        <v>0</v>
      </c>
      <c r="R2361" s="5"/>
    </row>
    <row r="2362" spans="1:18" s="2" customFormat="1" ht="12.75" hidden="1" customHeight="1" x14ac:dyDescent="0.2">
      <c r="A2362" s="52"/>
      <c r="B2362" s="32"/>
      <c r="C2362" s="41" t="s">
        <v>110</v>
      </c>
      <c r="D2362" s="135">
        <f t="shared" si="501"/>
        <v>0</v>
      </c>
      <c r="E2362" s="135">
        <f>SUM(E2364,E2368,E2369,E2370)</f>
        <v>0</v>
      </c>
      <c r="F2362" s="135">
        <f>SUM(F2364,F2368,F2369,F2370)</f>
        <v>0</v>
      </c>
      <c r="G2362" s="23" t="e">
        <f t="shared" si="499"/>
        <v>#DIV/0!</v>
      </c>
      <c r="H2362" s="135">
        <f>SUM(H2364,H2368,H2369,H2370)</f>
        <v>0</v>
      </c>
      <c r="I2362" s="135">
        <f t="shared" si="485"/>
        <v>0</v>
      </c>
      <c r="J2362" s="135">
        <f t="shared" si="485"/>
        <v>0</v>
      </c>
      <c r="K2362" s="23" t="e">
        <f t="shared" si="500"/>
        <v>#DIV/0!</v>
      </c>
      <c r="L2362" s="135"/>
      <c r="M2362" s="135"/>
      <c r="N2362" s="135"/>
      <c r="O2362" s="23"/>
      <c r="P2362" s="19">
        <f t="shared" si="502"/>
        <v>0</v>
      </c>
      <c r="R2362" s="5"/>
    </row>
    <row r="2363" spans="1:18" s="2" customFormat="1" hidden="1" x14ac:dyDescent="0.2">
      <c r="A2363" s="52"/>
      <c r="B2363" s="32"/>
      <c r="C2363" s="27" t="s">
        <v>22</v>
      </c>
      <c r="D2363" s="135">
        <f t="shared" si="501"/>
        <v>0</v>
      </c>
      <c r="E2363" s="135"/>
      <c r="F2363" s="135"/>
      <c r="G2363" s="23"/>
      <c r="H2363" s="135"/>
      <c r="I2363" s="135">
        <f t="shared" si="485"/>
        <v>0</v>
      </c>
      <c r="J2363" s="135">
        <f t="shared" si="485"/>
        <v>0</v>
      </c>
      <c r="K2363" s="23"/>
      <c r="L2363" s="135"/>
      <c r="M2363" s="135"/>
      <c r="N2363" s="135"/>
      <c r="O2363" s="23"/>
      <c r="P2363" s="19">
        <f t="shared" si="502"/>
        <v>0</v>
      </c>
      <c r="R2363" s="5"/>
    </row>
    <row r="2364" spans="1:18" s="2" customFormat="1" ht="12.75" hidden="1" customHeight="1" x14ac:dyDescent="0.2">
      <c r="A2364" s="52"/>
      <c r="B2364" s="32"/>
      <c r="C2364" s="22" t="s">
        <v>14</v>
      </c>
      <c r="D2364" s="135">
        <f t="shared" si="501"/>
        <v>0</v>
      </c>
      <c r="E2364" s="135">
        <f>SUM(E2366:E2367)</f>
        <v>0</v>
      </c>
      <c r="F2364" s="135">
        <f>SUM(F2366:F2367)</f>
        <v>0</v>
      </c>
      <c r="G2364" s="23" t="e">
        <f t="shared" ref="G2364" si="503">F2364/E2364*100</f>
        <v>#DIV/0!</v>
      </c>
      <c r="H2364" s="135">
        <f>SUM(H2366:H2367)</f>
        <v>0</v>
      </c>
      <c r="I2364" s="135">
        <f t="shared" si="485"/>
        <v>0</v>
      </c>
      <c r="J2364" s="135">
        <f t="shared" si="485"/>
        <v>0</v>
      </c>
      <c r="K2364" s="23" t="e">
        <f t="shared" ref="K2364" si="504">J2364/I2364*100</f>
        <v>#DIV/0!</v>
      </c>
      <c r="L2364" s="135"/>
      <c r="M2364" s="135"/>
      <c r="N2364" s="135"/>
      <c r="O2364" s="23"/>
      <c r="P2364" s="19">
        <f t="shared" si="502"/>
        <v>0</v>
      </c>
      <c r="R2364" s="5"/>
    </row>
    <row r="2365" spans="1:18" s="2" customFormat="1" hidden="1" x14ac:dyDescent="0.2">
      <c r="A2365" s="52"/>
      <c r="B2365" s="32"/>
      <c r="C2365" s="27" t="s">
        <v>15</v>
      </c>
      <c r="D2365" s="135">
        <f t="shared" si="501"/>
        <v>0</v>
      </c>
      <c r="E2365" s="135"/>
      <c r="F2365" s="135"/>
      <c r="G2365" s="23"/>
      <c r="H2365" s="135"/>
      <c r="I2365" s="135">
        <f t="shared" si="485"/>
        <v>0</v>
      </c>
      <c r="J2365" s="135">
        <f t="shared" si="485"/>
        <v>0</v>
      </c>
      <c r="K2365" s="23"/>
      <c r="L2365" s="135"/>
      <c r="M2365" s="135"/>
      <c r="N2365" s="135"/>
      <c r="O2365" s="23"/>
      <c r="P2365" s="19">
        <f t="shared" si="502"/>
        <v>0</v>
      </c>
      <c r="R2365" s="5"/>
    </row>
    <row r="2366" spans="1:18" s="2" customFormat="1" ht="12" hidden="1" customHeight="1" x14ac:dyDescent="0.2">
      <c r="A2366" s="52"/>
      <c r="B2366" s="32"/>
      <c r="C2366" s="27" t="s">
        <v>19</v>
      </c>
      <c r="D2366" s="135">
        <f t="shared" si="501"/>
        <v>0</v>
      </c>
      <c r="E2366" s="135"/>
      <c r="F2366" s="135"/>
      <c r="G2366" s="23" t="e">
        <f t="shared" ref="G2366:G2369" si="505">F2366/E2366*100</f>
        <v>#DIV/0!</v>
      </c>
      <c r="H2366" s="135"/>
      <c r="I2366" s="135">
        <f t="shared" si="485"/>
        <v>0</v>
      </c>
      <c r="J2366" s="135">
        <f t="shared" si="485"/>
        <v>0</v>
      </c>
      <c r="K2366" s="23" t="e">
        <f t="shared" ref="K2366:K2369" si="506">J2366/I2366*100</f>
        <v>#DIV/0!</v>
      </c>
      <c r="L2366" s="135"/>
      <c r="M2366" s="135"/>
      <c r="N2366" s="135"/>
      <c r="O2366" s="23"/>
      <c r="P2366" s="19">
        <f t="shared" si="502"/>
        <v>0</v>
      </c>
      <c r="R2366" s="5"/>
    </row>
    <row r="2367" spans="1:18" s="2" customFormat="1" ht="12.75" hidden="1" customHeight="1" x14ac:dyDescent="0.2">
      <c r="A2367" s="52"/>
      <c r="B2367" s="32"/>
      <c r="C2367" s="27" t="s">
        <v>18</v>
      </c>
      <c r="D2367" s="135">
        <f t="shared" si="501"/>
        <v>0</v>
      </c>
      <c r="E2367" s="135"/>
      <c r="F2367" s="135"/>
      <c r="G2367" s="23" t="e">
        <f t="shared" si="505"/>
        <v>#DIV/0!</v>
      </c>
      <c r="H2367" s="135"/>
      <c r="I2367" s="135">
        <f t="shared" si="485"/>
        <v>0</v>
      </c>
      <c r="J2367" s="135">
        <f t="shared" si="485"/>
        <v>0</v>
      </c>
      <c r="K2367" s="23" t="e">
        <f t="shared" si="506"/>
        <v>#DIV/0!</v>
      </c>
      <c r="L2367" s="135"/>
      <c r="M2367" s="135"/>
      <c r="N2367" s="135"/>
      <c r="O2367" s="23"/>
      <c r="P2367" s="19">
        <f t="shared" si="502"/>
        <v>0</v>
      </c>
      <c r="R2367" s="5"/>
    </row>
    <row r="2368" spans="1:18" s="2" customFormat="1" ht="14.25" hidden="1" customHeight="1" x14ac:dyDescent="0.2">
      <c r="A2368" s="52"/>
      <c r="B2368" s="48"/>
      <c r="C2368" s="49" t="s">
        <v>16</v>
      </c>
      <c r="D2368" s="140">
        <f t="shared" si="501"/>
        <v>0</v>
      </c>
      <c r="E2368" s="140"/>
      <c r="F2368" s="140"/>
      <c r="G2368" s="50" t="e">
        <f t="shared" si="505"/>
        <v>#DIV/0!</v>
      </c>
      <c r="H2368" s="140"/>
      <c r="I2368" s="140">
        <f t="shared" si="485"/>
        <v>0</v>
      </c>
      <c r="J2368" s="140">
        <f t="shared" si="485"/>
        <v>0</v>
      </c>
      <c r="K2368" s="50" t="e">
        <f t="shared" si="506"/>
        <v>#DIV/0!</v>
      </c>
      <c r="L2368" s="140"/>
      <c r="M2368" s="140"/>
      <c r="N2368" s="140"/>
      <c r="O2368" s="50"/>
      <c r="P2368" s="19">
        <f t="shared" si="502"/>
        <v>0</v>
      </c>
      <c r="R2368" s="5"/>
    </row>
    <row r="2369" spans="1:18" s="2" customFormat="1" ht="14.25" hidden="1" customHeight="1" x14ac:dyDescent="0.2">
      <c r="A2369" s="52"/>
      <c r="B2369" s="32"/>
      <c r="C2369" s="22" t="s">
        <v>17</v>
      </c>
      <c r="D2369" s="135">
        <f t="shared" si="501"/>
        <v>0</v>
      </c>
      <c r="E2369" s="135"/>
      <c r="F2369" s="135"/>
      <c r="G2369" s="23" t="e">
        <f t="shared" si="505"/>
        <v>#DIV/0!</v>
      </c>
      <c r="H2369" s="135"/>
      <c r="I2369" s="135">
        <f t="shared" si="485"/>
        <v>0</v>
      </c>
      <c r="J2369" s="135">
        <f t="shared" si="485"/>
        <v>0</v>
      </c>
      <c r="K2369" s="23" t="e">
        <f t="shared" si="506"/>
        <v>#DIV/0!</v>
      </c>
      <c r="L2369" s="135"/>
      <c r="M2369" s="135"/>
      <c r="N2369" s="135"/>
      <c r="O2369" s="23"/>
      <c r="P2369" s="19">
        <f t="shared" si="502"/>
        <v>0</v>
      </c>
      <c r="R2369" s="5"/>
    </row>
    <row r="2370" spans="1:18" s="2" customFormat="1" ht="38.25" hidden="1" customHeight="1" x14ac:dyDescent="0.2">
      <c r="A2370" s="52"/>
      <c r="B2370" s="32"/>
      <c r="C2370" s="24" t="s">
        <v>149</v>
      </c>
      <c r="D2370" s="135">
        <f t="shared" si="501"/>
        <v>0</v>
      </c>
      <c r="E2370" s="135"/>
      <c r="F2370" s="135"/>
      <c r="G2370" s="23"/>
      <c r="H2370" s="135"/>
      <c r="I2370" s="135">
        <f t="shared" si="485"/>
        <v>0</v>
      </c>
      <c r="J2370" s="135">
        <f t="shared" si="485"/>
        <v>0</v>
      </c>
      <c r="K2370" s="23"/>
      <c r="L2370" s="135"/>
      <c r="M2370" s="135"/>
      <c r="N2370" s="135"/>
      <c r="O2370" s="23"/>
      <c r="P2370" s="19">
        <f t="shared" si="502"/>
        <v>0</v>
      </c>
      <c r="R2370" s="5"/>
    </row>
    <row r="2371" spans="1:18" s="2" customFormat="1" ht="11.25" hidden="1" customHeight="1" x14ac:dyDescent="0.2">
      <c r="A2371" s="52"/>
      <c r="B2371" s="32"/>
      <c r="C2371" s="25" t="s">
        <v>111</v>
      </c>
      <c r="D2371" s="135">
        <f t="shared" si="501"/>
        <v>0</v>
      </c>
      <c r="E2371" s="135">
        <f>E2373</f>
        <v>0</v>
      </c>
      <c r="F2371" s="135">
        <f>SUM(F2373)</f>
        <v>0</v>
      </c>
      <c r="G2371" s="23" t="e">
        <f t="shared" ref="G2371" si="507">F2371/E2371*100</f>
        <v>#DIV/0!</v>
      </c>
      <c r="H2371" s="135">
        <f>SUM(H2373)</f>
        <v>0</v>
      </c>
      <c r="I2371" s="135">
        <f t="shared" si="485"/>
        <v>0</v>
      </c>
      <c r="J2371" s="135">
        <f t="shared" si="485"/>
        <v>0</v>
      </c>
      <c r="K2371" s="23" t="e">
        <f t="shared" ref="K2371" si="508">J2371/I2371*100</f>
        <v>#DIV/0!</v>
      </c>
      <c r="L2371" s="135"/>
      <c r="M2371" s="135"/>
      <c r="N2371" s="135"/>
      <c r="O2371" s="23"/>
      <c r="P2371" s="19">
        <f t="shared" si="502"/>
        <v>0</v>
      </c>
      <c r="R2371" s="5"/>
    </row>
    <row r="2372" spans="1:18" s="2" customFormat="1" ht="11.25" hidden="1" customHeight="1" x14ac:dyDescent="0.2">
      <c r="A2372" s="52"/>
      <c r="B2372" s="32"/>
      <c r="C2372" s="26" t="s">
        <v>22</v>
      </c>
      <c r="D2372" s="135">
        <f t="shared" si="501"/>
        <v>0</v>
      </c>
      <c r="E2372" s="135"/>
      <c r="F2372" s="135"/>
      <c r="G2372" s="23"/>
      <c r="H2372" s="135"/>
      <c r="I2372" s="135">
        <f t="shared" si="485"/>
        <v>0</v>
      </c>
      <c r="J2372" s="135">
        <f t="shared" si="485"/>
        <v>0</v>
      </c>
      <c r="K2372" s="23"/>
      <c r="L2372" s="135"/>
      <c r="M2372" s="135"/>
      <c r="N2372" s="135"/>
      <c r="O2372" s="23"/>
      <c r="P2372" s="19">
        <f t="shared" si="502"/>
        <v>0</v>
      </c>
      <c r="R2372" s="5"/>
    </row>
    <row r="2373" spans="1:18" s="2" customFormat="1" ht="14.25" hidden="1" customHeight="1" x14ac:dyDescent="0.2">
      <c r="A2373" s="52"/>
      <c r="B2373" s="48"/>
      <c r="C2373" s="49" t="s">
        <v>7</v>
      </c>
      <c r="D2373" s="140">
        <f t="shared" si="501"/>
        <v>0</v>
      </c>
      <c r="E2373" s="140"/>
      <c r="F2373" s="140"/>
      <c r="G2373" s="50" t="e">
        <f t="shared" ref="G2373:G2375" si="509">F2373/E2373*100</f>
        <v>#DIV/0!</v>
      </c>
      <c r="H2373" s="140"/>
      <c r="I2373" s="140">
        <f t="shared" si="485"/>
        <v>0</v>
      </c>
      <c r="J2373" s="140">
        <f t="shared" si="485"/>
        <v>0</v>
      </c>
      <c r="K2373" s="50" t="e">
        <f t="shared" ref="K2373:K2375" si="510">J2373/I2373*100</f>
        <v>#DIV/0!</v>
      </c>
      <c r="L2373" s="140"/>
      <c r="M2373" s="140"/>
      <c r="N2373" s="140"/>
      <c r="O2373" s="50"/>
      <c r="P2373" s="34">
        <f t="shared" si="502"/>
        <v>0</v>
      </c>
      <c r="R2373" s="5"/>
    </row>
    <row r="2374" spans="1:18" s="2" customFormat="1" hidden="1" x14ac:dyDescent="0.2">
      <c r="A2374" s="52"/>
      <c r="B2374" s="32"/>
      <c r="C2374" s="27" t="s">
        <v>15</v>
      </c>
      <c r="D2374" s="135">
        <f t="shared" si="501"/>
        <v>0</v>
      </c>
      <c r="E2374" s="135"/>
      <c r="F2374" s="135"/>
      <c r="G2374" s="23" t="e">
        <f t="shared" si="509"/>
        <v>#DIV/0!</v>
      </c>
      <c r="H2374" s="135"/>
      <c r="I2374" s="135">
        <f t="shared" si="485"/>
        <v>0</v>
      </c>
      <c r="J2374" s="135">
        <f t="shared" si="485"/>
        <v>0</v>
      </c>
      <c r="K2374" s="23" t="e">
        <f t="shared" si="510"/>
        <v>#DIV/0!</v>
      </c>
      <c r="L2374" s="135"/>
      <c r="M2374" s="135"/>
      <c r="N2374" s="135"/>
      <c r="O2374" s="23" t="e">
        <f t="shared" ref="O2374:O2375" si="511">N2374/M2374*100</f>
        <v>#DIV/0!</v>
      </c>
      <c r="P2374" s="19">
        <f t="shared" si="502"/>
        <v>0</v>
      </c>
      <c r="R2374" s="5"/>
    </row>
    <row r="2375" spans="1:18" s="2" customFormat="1" ht="37.5" hidden="1" customHeight="1" x14ac:dyDescent="0.2">
      <c r="A2375" s="52"/>
      <c r="B2375" s="48"/>
      <c r="C2375" s="51" t="s">
        <v>150</v>
      </c>
      <c r="D2375" s="140">
        <f t="shared" si="501"/>
        <v>0</v>
      </c>
      <c r="E2375" s="140"/>
      <c r="F2375" s="140"/>
      <c r="G2375" s="50" t="e">
        <f t="shared" si="509"/>
        <v>#DIV/0!</v>
      </c>
      <c r="H2375" s="140"/>
      <c r="I2375" s="140">
        <f t="shared" si="485"/>
        <v>0</v>
      </c>
      <c r="J2375" s="140">
        <f t="shared" si="485"/>
        <v>0</v>
      </c>
      <c r="K2375" s="50" t="e">
        <f t="shared" si="510"/>
        <v>#DIV/0!</v>
      </c>
      <c r="L2375" s="140"/>
      <c r="M2375" s="140"/>
      <c r="N2375" s="140"/>
      <c r="O2375" s="50" t="e">
        <f t="shared" si="511"/>
        <v>#DIV/0!</v>
      </c>
      <c r="P2375" s="34">
        <f t="shared" si="502"/>
        <v>0</v>
      </c>
      <c r="R2375" s="5"/>
    </row>
    <row r="2376" spans="1:18" s="2" customFormat="1" ht="18" hidden="1" customHeight="1" x14ac:dyDescent="0.2">
      <c r="A2376" s="52"/>
      <c r="B2376" s="32">
        <v>85507</v>
      </c>
      <c r="C2376" s="111" t="s">
        <v>180</v>
      </c>
      <c r="D2376" s="135">
        <f t="shared" si="501"/>
        <v>0</v>
      </c>
      <c r="E2376" s="135">
        <f>SUM(E2377,E2386)</f>
        <v>0</v>
      </c>
      <c r="F2376" s="135">
        <f>SUM(F2377,F2386)</f>
        <v>0</v>
      </c>
      <c r="G2376" s="23" t="e">
        <f t="shared" si="499"/>
        <v>#DIV/0!</v>
      </c>
      <c r="H2376" s="135">
        <f>SUM(H2377,H2386)</f>
        <v>0</v>
      </c>
      <c r="I2376" s="135">
        <f t="shared" si="485"/>
        <v>0</v>
      </c>
      <c r="J2376" s="135">
        <f t="shared" si="485"/>
        <v>0</v>
      </c>
      <c r="K2376" s="23" t="e">
        <f t="shared" si="500"/>
        <v>#DIV/0!</v>
      </c>
      <c r="L2376" s="135"/>
      <c r="M2376" s="135"/>
      <c r="N2376" s="135"/>
      <c r="O2376" s="23"/>
      <c r="P2376" s="59">
        <f t="shared" si="458"/>
        <v>0</v>
      </c>
      <c r="R2376" s="5"/>
    </row>
    <row r="2377" spans="1:18" s="2" customFormat="1" ht="11.25" hidden="1" customHeight="1" x14ac:dyDescent="0.2">
      <c r="A2377" s="52"/>
      <c r="B2377" s="32"/>
      <c r="C2377" s="41" t="s">
        <v>110</v>
      </c>
      <c r="D2377" s="135">
        <f t="shared" si="501"/>
        <v>0</v>
      </c>
      <c r="E2377" s="135">
        <f>SUM(E2379,E2383,E2384,E2385)</f>
        <v>0</v>
      </c>
      <c r="F2377" s="135">
        <f>SUM(F2379,F2383,F2384,F2385)</f>
        <v>0</v>
      </c>
      <c r="G2377" s="23" t="e">
        <f t="shared" si="499"/>
        <v>#DIV/0!</v>
      </c>
      <c r="H2377" s="135">
        <f>SUM(H2379,H2383:H2384)</f>
        <v>0</v>
      </c>
      <c r="I2377" s="135">
        <f t="shared" si="485"/>
        <v>0</v>
      </c>
      <c r="J2377" s="135">
        <f t="shared" si="485"/>
        <v>0</v>
      </c>
      <c r="K2377" s="23" t="e">
        <f t="shared" si="500"/>
        <v>#DIV/0!</v>
      </c>
      <c r="L2377" s="135"/>
      <c r="M2377" s="135"/>
      <c r="N2377" s="135"/>
      <c r="O2377" s="23"/>
      <c r="P2377" s="19">
        <f t="shared" si="458"/>
        <v>0</v>
      </c>
      <c r="R2377" s="5"/>
    </row>
    <row r="2378" spans="1:18" s="2" customFormat="1" hidden="1" x14ac:dyDescent="0.2">
      <c r="A2378" s="52"/>
      <c r="B2378" s="32"/>
      <c r="C2378" s="27" t="s">
        <v>22</v>
      </c>
      <c r="D2378" s="135">
        <f t="shared" si="501"/>
        <v>0</v>
      </c>
      <c r="E2378" s="135"/>
      <c r="F2378" s="135"/>
      <c r="G2378" s="23"/>
      <c r="H2378" s="135"/>
      <c r="I2378" s="135">
        <f t="shared" si="485"/>
        <v>0</v>
      </c>
      <c r="J2378" s="135">
        <f t="shared" si="485"/>
        <v>0</v>
      </c>
      <c r="K2378" s="23"/>
      <c r="L2378" s="135"/>
      <c r="M2378" s="135"/>
      <c r="N2378" s="135"/>
      <c r="O2378" s="23"/>
      <c r="P2378" s="19">
        <f t="shared" si="458"/>
        <v>0</v>
      </c>
      <c r="R2378" s="5"/>
    </row>
    <row r="2379" spans="1:18" s="2" customFormat="1" ht="15" hidden="1" customHeight="1" x14ac:dyDescent="0.2">
      <c r="A2379" s="52"/>
      <c r="B2379" s="32"/>
      <c r="C2379" s="22" t="s">
        <v>14</v>
      </c>
      <c r="D2379" s="135">
        <f t="shared" si="501"/>
        <v>0</v>
      </c>
      <c r="E2379" s="135">
        <f>SUM(E2381:E2382)</f>
        <v>0</v>
      </c>
      <c r="F2379" s="135">
        <f>SUM(F2381:F2382)</f>
        <v>0</v>
      </c>
      <c r="G2379" s="23" t="e">
        <f t="shared" ref="G2379" si="512">F2379/E2379*100</f>
        <v>#DIV/0!</v>
      </c>
      <c r="H2379" s="135">
        <f>SUM(H2381:H2382)</f>
        <v>0</v>
      </c>
      <c r="I2379" s="135">
        <f t="shared" si="485"/>
        <v>0</v>
      </c>
      <c r="J2379" s="135">
        <f t="shared" si="485"/>
        <v>0</v>
      </c>
      <c r="K2379" s="23" t="e">
        <f t="shared" ref="K2379" si="513">J2379/I2379*100</f>
        <v>#DIV/0!</v>
      </c>
      <c r="L2379" s="135"/>
      <c r="M2379" s="135"/>
      <c r="N2379" s="135"/>
      <c r="O2379" s="23"/>
      <c r="P2379" s="19">
        <f t="shared" si="458"/>
        <v>0</v>
      </c>
      <c r="R2379" s="5"/>
    </row>
    <row r="2380" spans="1:18" s="2" customFormat="1" ht="14.25" hidden="1" customHeight="1" x14ac:dyDescent="0.2">
      <c r="A2380" s="52"/>
      <c r="B2380" s="32"/>
      <c r="C2380" s="27" t="s">
        <v>15</v>
      </c>
      <c r="D2380" s="135">
        <f t="shared" si="501"/>
        <v>0</v>
      </c>
      <c r="E2380" s="135"/>
      <c r="F2380" s="135"/>
      <c r="G2380" s="23"/>
      <c r="H2380" s="135"/>
      <c r="I2380" s="135">
        <f t="shared" si="485"/>
        <v>0</v>
      </c>
      <c r="J2380" s="135">
        <f t="shared" si="485"/>
        <v>0</v>
      </c>
      <c r="K2380" s="23"/>
      <c r="L2380" s="135"/>
      <c r="M2380" s="135"/>
      <c r="N2380" s="135"/>
      <c r="O2380" s="23"/>
      <c r="P2380" s="19">
        <f t="shared" si="458"/>
        <v>0</v>
      </c>
      <c r="R2380" s="5"/>
    </row>
    <row r="2381" spans="1:18" s="2" customFormat="1" ht="12" hidden="1" customHeight="1" x14ac:dyDescent="0.2">
      <c r="A2381" s="52"/>
      <c r="B2381" s="32"/>
      <c r="C2381" s="27" t="s">
        <v>19</v>
      </c>
      <c r="D2381" s="135">
        <f t="shared" si="501"/>
        <v>0</v>
      </c>
      <c r="E2381" s="135"/>
      <c r="F2381" s="135"/>
      <c r="G2381" s="23" t="e">
        <f t="shared" ref="G2381:G2383" si="514">F2381/E2381*100</f>
        <v>#DIV/0!</v>
      </c>
      <c r="H2381" s="135"/>
      <c r="I2381" s="135">
        <f t="shared" si="485"/>
        <v>0</v>
      </c>
      <c r="J2381" s="135">
        <f t="shared" si="485"/>
        <v>0</v>
      </c>
      <c r="K2381" s="23" t="e">
        <f t="shared" ref="K2381:K2383" si="515">J2381/I2381*100</f>
        <v>#DIV/0!</v>
      </c>
      <c r="L2381" s="135"/>
      <c r="M2381" s="135"/>
      <c r="N2381" s="135"/>
      <c r="O2381" s="23"/>
      <c r="P2381" s="19">
        <f t="shared" si="458"/>
        <v>0</v>
      </c>
      <c r="R2381" s="5"/>
    </row>
    <row r="2382" spans="1:18" s="2" customFormat="1" ht="12.75" hidden="1" customHeight="1" x14ac:dyDescent="0.2">
      <c r="A2382" s="52"/>
      <c r="B2382" s="32"/>
      <c r="C2382" s="27" t="s">
        <v>18</v>
      </c>
      <c r="D2382" s="135">
        <f t="shared" si="501"/>
        <v>0</v>
      </c>
      <c r="E2382" s="135"/>
      <c r="F2382" s="135"/>
      <c r="G2382" s="23" t="e">
        <f t="shared" si="514"/>
        <v>#DIV/0!</v>
      </c>
      <c r="H2382" s="135"/>
      <c r="I2382" s="135">
        <f t="shared" si="485"/>
        <v>0</v>
      </c>
      <c r="J2382" s="135">
        <f t="shared" si="485"/>
        <v>0</v>
      </c>
      <c r="K2382" s="23" t="e">
        <f t="shared" si="515"/>
        <v>#DIV/0!</v>
      </c>
      <c r="L2382" s="135"/>
      <c r="M2382" s="135"/>
      <c r="N2382" s="135"/>
      <c r="O2382" s="23"/>
      <c r="P2382" s="19">
        <f t="shared" si="458"/>
        <v>0</v>
      </c>
      <c r="R2382" s="5"/>
    </row>
    <row r="2383" spans="1:18" s="2" customFormat="1" ht="15" hidden="1" customHeight="1" x14ac:dyDescent="0.2">
      <c r="A2383" s="52"/>
      <c r="B2383" s="48"/>
      <c r="C2383" s="49" t="s">
        <v>16</v>
      </c>
      <c r="D2383" s="140">
        <f t="shared" si="501"/>
        <v>0</v>
      </c>
      <c r="E2383" s="140"/>
      <c r="F2383" s="140"/>
      <c r="G2383" s="50" t="e">
        <f t="shared" si="514"/>
        <v>#DIV/0!</v>
      </c>
      <c r="H2383" s="140"/>
      <c r="I2383" s="140">
        <f t="shared" si="485"/>
        <v>0</v>
      </c>
      <c r="J2383" s="140">
        <f t="shared" si="485"/>
        <v>0</v>
      </c>
      <c r="K2383" s="50" t="e">
        <f t="shared" si="515"/>
        <v>#DIV/0!</v>
      </c>
      <c r="L2383" s="140"/>
      <c r="M2383" s="140"/>
      <c r="N2383" s="140"/>
      <c r="O2383" s="50"/>
      <c r="P2383" s="19">
        <f t="shared" si="458"/>
        <v>0</v>
      </c>
      <c r="R2383" s="5"/>
    </row>
    <row r="2384" spans="1:18" s="2" customFormat="1" ht="15" hidden="1" customHeight="1" x14ac:dyDescent="0.2">
      <c r="A2384" s="52"/>
      <c r="B2384" s="48"/>
      <c r="C2384" s="132" t="s">
        <v>17</v>
      </c>
      <c r="D2384" s="140">
        <f t="shared" si="501"/>
        <v>0</v>
      </c>
      <c r="E2384" s="140"/>
      <c r="F2384" s="140"/>
      <c r="G2384" s="50"/>
      <c r="H2384" s="140"/>
      <c r="I2384" s="140">
        <f t="shared" si="485"/>
        <v>0</v>
      </c>
      <c r="J2384" s="140">
        <f t="shared" si="485"/>
        <v>0</v>
      </c>
      <c r="K2384" s="50"/>
      <c r="L2384" s="140"/>
      <c r="M2384" s="140"/>
      <c r="N2384" s="140"/>
      <c r="O2384" s="50"/>
      <c r="P2384" s="34">
        <f t="shared" si="458"/>
        <v>0</v>
      </c>
      <c r="R2384" s="5"/>
    </row>
    <row r="2385" spans="1:18" s="2" customFormat="1" ht="38.25" hidden="1" customHeight="1" x14ac:dyDescent="0.2">
      <c r="A2385" s="52"/>
      <c r="B2385" s="32"/>
      <c r="C2385" s="24" t="s">
        <v>149</v>
      </c>
      <c r="D2385" s="135">
        <f t="shared" si="501"/>
        <v>0</v>
      </c>
      <c r="E2385" s="135"/>
      <c r="F2385" s="135"/>
      <c r="G2385" s="23"/>
      <c r="H2385" s="135"/>
      <c r="I2385" s="135">
        <f t="shared" si="485"/>
        <v>0</v>
      </c>
      <c r="J2385" s="135">
        <f t="shared" si="485"/>
        <v>0</v>
      </c>
      <c r="K2385" s="23"/>
      <c r="L2385" s="135"/>
      <c r="M2385" s="135"/>
      <c r="N2385" s="135"/>
      <c r="O2385" s="23"/>
      <c r="P2385" s="19">
        <f t="shared" si="458"/>
        <v>0</v>
      </c>
      <c r="R2385" s="5"/>
    </row>
    <row r="2386" spans="1:18" s="2" customFormat="1" ht="12.75" hidden="1" customHeight="1" x14ac:dyDescent="0.2">
      <c r="A2386" s="52"/>
      <c r="B2386" s="32"/>
      <c r="C2386" s="25" t="s">
        <v>111</v>
      </c>
      <c r="D2386" s="135">
        <f t="shared" si="501"/>
        <v>0</v>
      </c>
      <c r="E2386" s="135">
        <f>SUM(E2388)</f>
        <v>0</v>
      </c>
      <c r="F2386" s="135">
        <f>SUM(F2388)</f>
        <v>0</v>
      </c>
      <c r="G2386" s="23" t="e">
        <f t="shared" ref="G2386" si="516">F2386/E2386*100</f>
        <v>#DIV/0!</v>
      </c>
      <c r="H2386" s="135">
        <f>SUM(H2388)</f>
        <v>0</v>
      </c>
      <c r="I2386" s="135">
        <f t="shared" si="485"/>
        <v>0</v>
      </c>
      <c r="J2386" s="135">
        <f t="shared" si="485"/>
        <v>0</v>
      </c>
      <c r="K2386" s="23" t="e">
        <f t="shared" ref="K2386" si="517">J2386/I2386*100</f>
        <v>#DIV/0!</v>
      </c>
      <c r="L2386" s="135">
        <f>SUM(L2388)</f>
        <v>0</v>
      </c>
      <c r="M2386" s="135">
        <f>SUM(M2388)</f>
        <v>0</v>
      </c>
      <c r="N2386" s="135">
        <f>SUM(N2388)</f>
        <v>0</v>
      </c>
      <c r="O2386" s="23" t="e">
        <f t="shared" ref="O2386" si="518">N2386/M2386*100</f>
        <v>#DIV/0!</v>
      </c>
      <c r="P2386" s="19">
        <f t="shared" si="458"/>
        <v>0</v>
      </c>
      <c r="R2386" s="5"/>
    </row>
    <row r="2387" spans="1:18" s="2" customFormat="1" hidden="1" x14ac:dyDescent="0.2">
      <c r="A2387" s="52"/>
      <c r="B2387" s="32"/>
      <c r="C2387" s="26" t="s">
        <v>22</v>
      </c>
      <c r="D2387" s="135">
        <f t="shared" si="501"/>
        <v>0</v>
      </c>
      <c r="E2387" s="135"/>
      <c r="F2387" s="135"/>
      <c r="G2387" s="23"/>
      <c r="H2387" s="135"/>
      <c r="I2387" s="135">
        <f t="shared" si="485"/>
        <v>0</v>
      </c>
      <c r="J2387" s="135">
        <f t="shared" si="485"/>
        <v>0</v>
      </c>
      <c r="K2387" s="23"/>
      <c r="L2387" s="135"/>
      <c r="M2387" s="135"/>
      <c r="N2387" s="135"/>
      <c r="O2387" s="23"/>
      <c r="P2387" s="19">
        <f t="shared" si="458"/>
        <v>0</v>
      </c>
      <c r="R2387" s="5"/>
    </row>
    <row r="2388" spans="1:18" s="2" customFormat="1" ht="12.75" hidden="1" customHeight="1" x14ac:dyDescent="0.2">
      <c r="A2388" s="52"/>
      <c r="B2388" s="32"/>
      <c r="C2388" s="22" t="s">
        <v>7</v>
      </c>
      <c r="D2388" s="135">
        <f t="shared" si="501"/>
        <v>0</v>
      </c>
      <c r="E2388" s="135"/>
      <c r="F2388" s="135"/>
      <c r="G2388" s="23" t="e">
        <f t="shared" ref="G2388:G2392" si="519">F2388/E2388*100</f>
        <v>#DIV/0!</v>
      </c>
      <c r="H2388" s="135"/>
      <c r="I2388" s="135">
        <f t="shared" si="485"/>
        <v>0</v>
      </c>
      <c r="J2388" s="135">
        <f t="shared" si="485"/>
        <v>0</v>
      </c>
      <c r="K2388" s="23" t="e">
        <f t="shared" ref="K2388:K2405" si="520">J2388/I2388*100</f>
        <v>#DIV/0!</v>
      </c>
      <c r="L2388" s="135"/>
      <c r="M2388" s="135"/>
      <c r="N2388" s="135"/>
      <c r="O2388" s="23" t="e">
        <f t="shared" ref="O2388:O2397" si="521">N2388/M2388*100</f>
        <v>#DIV/0!</v>
      </c>
      <c r="P2388" s="19">
        <f t="shared" si="458"/>
        <v>0</v>
      </c>
      <c r="R2388" s="5"/>
    </row>
    <row r="2389" spans="1:18" s="2" customFormat="1" hidden="1" x14ac:dyDescent="0.2">
      <c r="A2389" s="52"/>
      <c r="B2389" s="32"/>
      <c r="C2389" s="27" t="s">
        <v>15</v>
      </c>
      <c r="D2389" s="135">
        <f t="shared" si="501"/>
        <v>0</v>
      </c>
      <c r="E2389" s="135"/>
      <c r="F2389" s="135"/>
      <c r="G2389" s="23" t="e">
        <f t="shared" si="519"/>
        <v>#DIV/0!</v>
      </c>
      <c r="H2389" s="135"/>
      <c r="I2389" s="135">
        <f t="shared" si="485"/>
        <v>0</v>
      </c>
      <c r="J2389" s="135">
        <f t="shared" si="485"/>
        <v>0</v>
      </c>
      <c r="K2389" s="23" t="e">
        <f t="shared" si="520"/>
        <v>#DIV/0!</v>
      </c>
      <c r="L2389" s="135"/>
      <c r="M2389" s="135"/>
      <c r="N2389" s="135"/>
      <c r="O2389" s="23" t="e">
        <f t="shared" si="521"/>
        <v>#DIV/0!</v>
      </c>
      <c r="P2389" s="19">
        <f t="shared" si="458"/>
        <v>0</v>
      </c>
      <c r="R2389" s="5"/>
    </row>
    <row r="2390" spans="1:18" s="2" customFormat="1" ht="39" hidden="1" customHeight="1" x14ac:dyDescent="0.2">
      <c r="A2390" s="52"/>
      <c r="B2390" s="48"/>
      <c r="C2390" s="51" t="s">
        <v>150</v>
      </c>
      <c r="D2390" s="140">
        <f t="shared" si="501"/>
        <v>0</v>
      </c>
      <c r="E2390" s="140"/>
      <c r="F2390" s="140"/>
      <c r="G2390" s="50" t="e">
        <f t="shared" si="519"/>
        <v>#DIV/0!</v>
      </c>
      <c r="H2390" s="140"/>
      <c r="I2390" s="140">
        <f t="shared" si="485"/>
        <v>0</v>
      </c>
      <c r="J2390" s="140">
        <f t="shared" si="485"/>
        <v>0</v>
      </c>
      <c r="K2390" s="50" t="e">
        <f t="shared" si="520"/>
        <v>#DIV/0!</v>
      </c>
      <c r="L2390" s="140"/>
      <c r="M2390" s="140"/>
      <c r="N2390" s="140"/>
      <c r="O2390" s="50" t="e">
        <f t="shared" si="521"/>
        <v>#DIV/0!</v>
      </c>
      <c r="P2390" s="34">
        <f t="shared" si="458"/>
        <v>0</v>
      </c>
      <c r="R2390" s="5"/>
    </row>
    <row r="2391" spans="1:18" s="2" customFormat="1" ht="17.25" customHeight="1" x14ac:dyDescent="0.2">
      <c r="A2391" s="42"/>
      <c r="B2391" s="85">
        <v>85508</v>
      </c>
      <c r="C2391" s="86" t="s">
        <v>60</v>
      </c>
      <c r="D2391" s="135">
        <f t="shared" si="501"/>
        <v>14439143</v>
      </c>
      <c r="E2391" s="139">
        <f>SUM(E2392,E2401)</f>
        <v>16888004.5</v>
      </c>
      <c r="F2391" s="135">
        <f>SUM(F2392,F2401)</f>
        <v>16878046.390000001</v>
      </c>
      <c r="G2391" s="23">
        <f t="shared" si="519"/>
        <v>99.941034418838541</v>
      </c>
      <c r="H2391" s="135"/>
      <c r="I2391" s="135">
        <f t="shared" si="485"/>
        <v>7000</v>
      </c>
      <c r="J2391" s="135">
        <f t="shared" si="485"/>
        <v>2816.8000000007451</v>
      </c>
      <c r="K2391" s="23">
        <f t="shared" si="520"/>
        <v>40.240000000010646</v>
      </c>
      <c r="L2391" s="135">
        <f>SUM(L2392,L2401)</f>
        <v>14439143</v>
      </c>
      <c r="M2391" s="135">
        <f>SUM(M2392,M2401)</f>
        <v>16881004.5</v>
      </c>
      <c r="N2391" s="135">
        <f>SUM(N2392,N2401)</f>
        <v>16875229.59</v>
      </c>
      <c r="O2391" s="23">
        <f t="shared" si="521"/>
        <v>99.965790483617255</v>
      </c>
      <c r="P2391" s="58">
        <f t="shared" ref="P2391:P2465" si="522">E2391-D2391</f>
        <v>2448861.5</v>
      </c>
      <c r="R2391" s="5"/>
    </row>
    <row r="2392" spans="1:18" s="2" customFormat="1" ht="11.25" customHeight="1" x14ac:dyDescent="0.2">
      <c r="A2392" s="42"/>
      <c r="B2392" s="32"/>
      <c r="C2392" s="41" t="s">
        <v>110</v>
      </c>
      <c r="D2392" s="135">
        <f t="shared" si="501"/>
        <v>14439143</v>
      </c>
      <c r="E2392" s="135">
        <f>SUM(E2394,E2398,E2399,E2400)</f>
        <v>16888004.5</v>
      </c>
      <c r="F2392" s="135">
        <f>SUM(F2394,F2398,F2399,F2400)</f>
        <v>16878046.390000001</v>
      </c>
      <c r="G2392" s="23">
        <f t="shared" si="519"/>
        <v>99.941034418838541</v>
      </c>
      <c r="H2392" s="135"/>
      <c r="I2392" s="135">
        <f t="shared" si="485"/>
        <v>7000</v>
      </c>
      <c r="J2392" s="135">
        <f t="shared" si="485"/>
        <v>2816.8000000007451</v>
      </c>
      <c r="K2392" s="23">
        <f t="shared" si="520"/>
        <v>40.240000000010646</v>
      </c>
      <c r="L2392" s="135">
        <f>SUM(L2394,L2398,L2399,L2400)</f>
        <v>14439143</v>
      </c>
      <c r="M2392" s="135">
        <f>SUM(M2394,M2399,M2400)</f>
        <v>16881004.5</v>
      </c>
      <c r="N2392" s="135">
        <f>SUM(N2394,N2399,N2400)</f>
        <v>16875229.59</v>
      </c>
      <c r="O2392" s="23">
        <f t="shared" si="521"/>
        <v>99.965790483617255</v>
      </c>
      <c r="P2392" s="19">
        <f t="shared" si="522"/>
        <v>2448861.5</v>
      </c>
      <c r="R2392" s="5"/>
    </row>
    <row r="2393" spans="1:18" s="2" customFormat="1" ht="14.25" customHeight="1" x14ac:dyDescent="0.2">
      <c r="A2393" s="42"/>
      <c r="B2393" s="45"/>
      <c r="C2393" s="27" t="s">
        <v>22</v>
      </c>
      <c r="D2393" s="135"/>
      <c r="E2393" s="135"/>
      <c r="F2393" s="135"/>
      <c r="G2393" s="23"/>
      <c r="H2393" s="135"/>
      <c r="I2393" s="135"/>
      <c r="J2393" s="135"/>
      <c r="K2393" s="23"/>
      <c r="L2393" s="135"/>
      <c r="M2393" s="135"/>
      <c r="N2393" s="135"/>
      <c r="O2393" s="23"/>
      <c r="P2393" s="19">
        <f t="shared" si="522"/>
        <v>0</v>
      </c>
      <c r="R2393" s="5"/>
    </row>
    <row r="2394" spans="1:18" s="2" customFormat="1" ht="10.5" customHeight="1" x14ac:dyDescent="0.2">
      <c r="A2394" s="42"/>
      <c r="B2394" s="45"/>
      <c r="C2394" s="22" t="s">
        <v>14</v>
      </c>
      <c r="D2394" s="135">
        <f t="shared" si="501"/>
        <v>7602490</v>
      </c>
      <c r="E2394" s="135">
        <f>SUM(E2396:E2397)</f>
        <v>7783837</v>
      </c>
      <c r="F2394" s="135">
        <f>SUM(F2396:F2397)</f>
        <v>7774575.7000000002</v>
      </c>
      <c r="G2394" s="23">
        <f t="shared" ref="G2394" si="523">F2394/E2394*100</f>
        <v>99.881018834284433</v>
      </c>
      <c r="H2394" s="135"/>
      <c r="I2394" s="135">
        <f t="shared" ref="I2394:J2457" si="524">E2394-M2394</f>
        <v>7000</v>
      </c>
      <c r="J2394" s="135">
        <f t="shared" ref="J2394:J2456" si="525">F2394-N2394</f>
        <v>2816.7999999998137</v>
      </c>
      <c r="K2394" s="23">
        <f t="shared" si="520"/>
        <v>40.239999999997337</v>
      </c>
      <c r="L2394" s="135">
        <f>SUM(L2396:L2397)</f>
        <v>7602490</v>
      </c>
      <c r="M2394" s="135">
        <f>SUM(M2396:M2397)</f>
        <v>7776837</v>
      </c>
      <c r="N2394" s="135">
        <f>SUM(N2396:N2397)</f>
        <v>7771758.9000000004</v>
      </c>
      <c r="O2394" s="23">
        <f t="shared" si="521"/>
        <v>99.934702244627232</v>
      </c>
      <c r="P2394" s="19">
        <f t="shared" si="522"/>
        <v>181347</v>
      </c>
      <c r="R2394" s="5"/>
    </row>
    <row r="2395" spans="1:18" s="2" customFormat="1" ht="12" customHeight="1" x14ac:dyDescent="0.2">
      <c r="A2395" s="42"/>
      <c r="B2395" s="45"/>
      <c r="C2395" s="27" t="s">
        <v>15</v>
      </c>
      <c r="D2395" s="135"/>
      <c r="E2395" s="135"/>
      <c r="F2395" s="135"/>
      <c r="G2395" s="23"/>
      <c r="H2395" s="135"/>
      <c r="I2395" s="135"/>
      <c r="J2395" s="135"/>
      <c r="K2395" s="23"/>
      <c r="L2395" s="135"/>
      <c r="M2395" s="135"/>
      <c r="N2395" s="135"/>
      <c r="O2395" s="23"/>
      <c r="P2395" s="19">
        <f t="shared" si="522"/>
        <v>0</v>
      </c>
      <c r="R2395" s="5"/>
    </row>
    <row r="2396" spans="1:18" s="2" customFormat="1" ht="12.75" customHeight="1" x14ac:dyDescent="0.2">
      <c r="A2396" s="42"/>
      <c r="B2396" s="45"/>
      <c r="C2396" s="27" t="s">
        <v>19</v>
      </c>
      <c r="D2396" s="135">
        <f t="shared" si="501"/>
        <v>6188400</v>
      </c>
      <c r="E2396" s="135">
        <v>5974073</v>
      </c>
      <c r="F2396" s="135">
        <v>5970862.7000000002</v>
      </c>
      <c r="G2396" s="23">
        <f t="shared" ref="G2396:G2397" si="526">F2396/E2396*100</f>
        <v>99.946262792570494</v>
      </c>
      <c r="H2396" s="135"/>
      <c r="I2396" s="135"/>
      <c r="J2396" s="135"/>
      <c r="K2396" s="23"/>
      <c r="L2396" s="135">
        <v>6188400</v>
      </c>
      <c r="M2396" s="135">
        <v>5974073</v>
      </c>
      <c r="N2396" s="135">
        <v>5970862.7000000002</v>
      </c>
      <c r="O2396" s="23">
        <f t="shared" si="521"/>
        <v>99.946262792570494</v>
      </c>
      <c r="P2396" s="19">
        <f t="shared" si="522"/>
        <v>-214327</v>
      </c>
      <c r="R2396" s="5"/>
    </row>
    <row r="2397" spans="1:18" s="2" customFormat="1" ht="15.75" customHeight="1" x14ac:dyDescent="0.2">
      <c r="A2397" s="42"/>
      <c r="B2397" s="45"/>
      <c r="C2397" s="27" t="s">
        <v>18</v>
      </c>
      <c r="D2397" s="135">
        <f t="shared" si="501"/>
        <v>1414090</v>
      </c>
      <c r="E2397" s="135">
        <v>1809764</v>
      </c>
      <c r="F2397" s="135">
        <v>1803713</v>
      </c>
      <c r="G2397" s="23">
        <f t="shared" si="526"/>
        <v>99.665647012538656</v>
      </c>
      <c r="H2397" s="135"/>
      <c r="I2397" s="135">
        <f t="shared" si="524"/>
        <v>7000</v>
      </c>
      <c r="J2397" s="135">
        <f t="shared" si="525"/>
        <v>2816.8000000000466</v>
      </c>
      <c r="K2397" s="23">
        <f t="shared" si="520"/>
        <v>40.240000000000663</v>
      </c>
      <c r="L2397" s="135">
        <v>1414090</v>
      </c>
      <c r="M2397" s="135">
        <v>1802764</v>
      </c>
      <c r="N2397" s="135">
        <v>1800896.2</v>
      </c>
      <c r="O2397" s="23">
        <f t="shared" si="521"/>
        <v>99.896392428515327</v>
      </c>
      <c r="P2397" s="19">
        <f t="shared" si="522"/>
        <v>395674</v>
      </c>
      <c r="R2397" s="5"/>
    </row>
    <row r="2398" spans="1:18" s="2" customFormat="1" ht="15" hidden="1" customHeight="1" x14ac:dyDescent="0.2">
      <c r="A2398" s="42"/>
      <c r="B2398" s="45"/>
      <c r="C2398" s="22" t="s">
        <v>16</v>
      </c>
      <c r="D2398" s="135">
        <f t="shared" si="501"/>
        <v>0</v>
      </c>
      <c r="E2398" s="135"/>
      <c r="F2398" s="135"/>
      <c r="G2398" s="23"/>
      <c r="H2398" s="135"/>
      <c r="I2398" s="135">
        <f t="shared" si="524"/>
        <v>0</v>
      </c>
      <c r="J2398" s="135">
        <f t="shared" si="525"/>
        <v>0</v>
      </c>
      <c r="K2398" s="23"/>
      <c r="L2398" s="135"/>
      <c r="M2398" s="135"/>
      <c r="N2398" s="135"/>
      <c r="O2398" s="23"/>
      <c r="P2398" s="19">
        <f t="shared" si="522"/>
        <v>0</v>
      </c>
      <c r="R2398" s="5"/>
    </row>
    <row r="2399" spans="1:18" s="2" customFormat="1" ht="15" customHeight="1" x14ac:dyDescent="0.2">
      <c r="A2399" s="42"/>
      <c r="B2399" s="112"/>
      <c r="C2399" s="49" t="s">
        <v>17</v>
      </c>
      <c r="D2399" s="140">
        <f t="shared" si="501"/>
        <v>6836653</v>
      </c>
      <c r="E2399" s="140">
        <v>9104167.5</v>
      </c>
      <c r="F2399" s="140">
        <v>9103470.6899999995</v>
      </c>
      <c r="G2399" s="50">
        <f t="shared" ref="G2399:G2401" si="527">F2399/E2399*100</f>
        <v>99.992346252416809</v>
      </c>
      <c r="H2399" s="140"/>
      <c r="I2399" s="140"/>
      <c r="J2399" s="140"/>
      <c r="K2399" s="23"/>
      <c r="L2399" s="135">
        <v>6836653</v>
      </c>
      <c r="M2399" s="135">
        <v>9104167.5</v>
      </c>
      <c r="N2399" s="135">
        <v>9103470.6899999995</v>
      </c>
      <c r="O2399" s="23">
        <f t="shared" ref="O2399:O2401" si="528">N2399/M2399*100</f>
        <v>99.992346252416809</v>
      </c>
      <c r="P2399" s="19">
        <f t="shared" si="522"/>
        <v>2267514.5</v>
      </c>
      <c r="R2399" s="5"/>
    </row>
    <row r="2400" spans="1:18" s="2" customFormat="1" ht="36.75" hidden="1" customHeight="1" x14ac:dyDescent="0.2">
      <c r="A2400" s="42"/>
      <c r="B2400" s="112"/>
      <c r="C2400" s="110" t="s">
        <v>149</v>
      </c>
      <c r="D2400" s="140"/>
      <c r="E2400" s="140"/>
      <c r="F2400" s="140"/>
      <c r="G2400" s="50" t="e">
        <f t="shared" si="527"/>
        <v>#DIV/0!</v>
      </c>
      <c r="H2400" s="140"/>
      <c r="I2400" s="140">
        <f t="shared" si="524"/>
        <v>0</v>
      </c>
      <c r="J2400" s="140">
        <f t="shared" si="525"/>
        <v>0</v>
      </c>
      <c r="K2400" s="50"/>
      <c r="L2400" s="140"/>
      <c r="M2400" s="140"/>
      <c r="N2400" s="140"/>
      <c r="O2400" s="50" t="e">
        <f t="shared" si="528"/>
        <v>#DIV/0!</v>
      </c>
      <c r="P2400" s="19">
        <f t="shared" si="522"/>
        <v>0</v>
      </c>
      <c r="R2400" s="5"/>
    </row>
    <row r="2401" spans="1:19" s="2" customFormat="1" ht="12.75" hidden="1" customHeight="1" x14ac:dyDescent="0.2">
      <c r="A2401" s="42"/>
      <c r="B2401" s="45"/>
      <c r="C2401" s="25" t="s">
        <v>111</v>
      </c>
      <c r="D2401" s="135">
        <f t="shared" si="501"/>
        <v>0</v>
      </c>
      <c r="E2401" s="135">
        <f>SUM(E2403)</f>
        <v>0</v>
      </c>
      <c r="F2401" s="135">
        <f>SUM(F2403)</f>
        <v>0</v>
      </c>
      <c r="G2401" s="23" t="e">
        <f t="shared" si="527"/>
        <v>#DIV/0!</v>
      </c>
      <c r="H2401" s="135"/>
      <c r="I2401" s="135">
        <f t="shared" si="524"/>
        <v>0</v>
      </c>
      <c r="J2401" s="135">
        <f t="shared" si="525"/>
        <v>0</v>
      </c>
      <c r="K2401" s="23" t="e">
        <f t="shared" si="520"/>
        <v>#DIV/0!</v>
      </c>
      <c r="L2401" s="135">
        <f>SUM(L2403)</f>
        <v>0</v>
      </c>
      <c r="M2401" s="135">
        <f>SUM(M2403)</f>
        <v>0</v>
      </c>
      <c r="N2401" s="135">
        <f>SUM(N2403)</f>
        <v>0</v>
      </c>
      <c r="O2401" s="23" t="e">
        <f t="shared" si="528"/>
        <v>#DIV/0!</v>
      </c>
      <c r="P2401" s="19">
        <f t="shared" si="522"/>
        <v>0</v>
      </c>
      <c r="R2401" s="5"/>
    </row>
    <row r="2402" spans="1:19" s="2" customFormat="1" hidden="1" x14ac:dyDescent="0.2">
      <c r="A2402" s="42"/>
      <c r="B2402" s="45"/>
      <c r="C2402" s="26" t="s">
        <v>22</v>
      </c>
      <c r="D2402" s="135">
        <f t="shared" si="501"/>
        <v>0</v>
      </c>
      <c r="E2402" s="135"/>
      <c r="F2402" s="135"/>
      <c r="G2402" s="23"/>
      <c r="H2402" s="135"/>
      <c r="I2402" s="135">
        <f t="shared" si="524"/>
        <v>0</v>
      </c>
      <c r="J2402" s="135">
        <f t="shared" si="525"/>
        <v>0</v>
      </c>
      <c r="K2402" s="23" t="e">
        <f t="shared" si="520"/>
        <v>#DIV/0!</v>
      </c>
      <c r="L2402" s="135"/>
      <c r="M2402" s="135"/>
      <c r="N2402" s="135"/>
      <c r="O2402" s="23"/>
      <c r="P2402" s="19">
        <f t="shared" si="522"/>
        <v>0</v>
      </c>
      <c r="R2402" s="5"/>
    </row>
    <row r="2403" spans="1:19" s="2" customFormat="1" ht="15" hidden="1" customHeight="1" x14ac:dyDescent="0.2">
      <c r="A2403" s="42"/>
      <c r="B2403" s="45"/>
      <c r="C2403" s="22" t="s">
        <v>7</v>
      </c>
      <c r="D2403" s="135">
        <f t="shared" si="501"/>
        <v>0</v>
      </c>
      <c r="E2403" s="135"/>
      <c r="F2403" s="135"/>
      <c r="G2403" s="23" t="e">
        <f t="shared" ref="G2403" si="529">F2403/E2403*100</f>
        <v>#DIV/0!</v>
      </c>
      <c r="H2403" s="135"/>
      <c r="I2403" s="135">
        <f t="shared" si="524"/>
        <v>0</v>
      </c>
      <c r="J2403" s="135">
        <f t="shared" si="525"/>
        <v>0</v>
      </c>
      <c r="K2403" s="23" t="e">
        <f t="shared" si="520"/>
        <v>#DIV/0!</v>
      </c>
      <c r="L2403" s="135"/>
      <c r="M2403" s="135"/>
      <c r="N2403" s="135"/>
      <c r="O2403" s="23" t="e">
        <f t="shared" ref="O2403" si="530">N2403/M2403*100</f>
        <v>#DIV/0!</v>
      </c>
      <c r="P2403" s="19">
        <f t="shared" si="522"/>
        <v>0</v>
      </c>
      <c r="R2403" s="5"/>
    </row>
    <row r="2404" spans="1:19" s="2" customFormat="1" hidden="1" x14ac:dyDescent="0.2">
      <c r="A2404" s="42"/>
      <c r="B2404" s="45"/>
      <c r="C2404" s="27" t="s">
        <v>15</v>
      </c>
      <c r="D2404" s="135">
        <f t="shared" si="501"/>
        <v>0</v>
      </c>
      <c r="E2404" s="135"/>
      <c r="F2404" s="135"/>
      <c r="G2404" s="23"/>
      <c r="H2404" s="135"/>
      <c r="I2404" s="135">
        <f t="shared" si="524"/>
        <v>0</v>
      </c>
      <c r="J2404" s="135">
        <f t="shared" si="525"/>
        <v>0</v>
      </c>
      <c r="K2404" s="23" t="e">
        <f t="shared" si="520"/>
        <v>#DIV/0!</v>
      </c>
      <c r="L2404" s="135"/>
      <c r="M2404" s="135"/>
      <c r="N2404" s="135"/>
      <c r="O2404" s="23"/>
      <c r="P2404" s="19">
        <f t="shared" si="522"/>
        <v>0</v>
      </c>
      <c r="R2404" s="5"/>
    </row>
    <row r="2405" spans="1:19" s="2" customFormat="1" ht="42" hidden="1" customHeight="1" x14ac:dyDescent="0.2">
      <c r="A2405" s="42"/>
      <c r="B2405" s="45"/>
      <c r="C2405" s="28" t="s">
        <v>150</v>
      </c>
      <c r="D2405" s="140">
        <f t="shared" si="501"/>
        <v>0</v>
      </c>
      <c r="E2405" s="140"/>
      <c r="F2405" s="140"/>
      <c r="G2405" s="50"/>
      <c r="H2405" s="140"/>
      <c r="I2405" s="140">
        <f t="shared" si="524"/>
        <v>0</v>
      </c>
      <c r="J2405" s="140">
        <f t="shared" si="525"/>
        <v>0</v>
      </c>
      <c r="K2405" s="50" t="e">
        <f t="shared" si="520"/>
        <v>#DIV/0!</v>
      </c>
      <c r="L2405" s="140"/>
      <c r="M2405" s="140"/>
      <c r="N2405" s="140"/>
      <c r="O2405" s="50"/>
      <c r="P2405" s="34">
        <f t="shared" si="522"/>
        <v>0</v>
      </c>
      <c r="R2405" s="5"/>
    </row>
    <row r="2406" spans="1:19" s="2" customFormat="1" ht="18" customHeight="1" x14ac:dyDescent="0.2">
      <c r="A2406" s="42"/>
      <c r="B2406" s="85">
        <v>85510</v>
      </c>
      <c r="C2406" s="86" t="s">
        <v>203</v>
      </c>
      <c r="D2406" s="135">
        <f t="shared" si="501"/>
        <v>31318200</v>
      </c>
      <c r="E2406" s="139">
        <f>SUM(E2407,E2416)</f>
        <v>37252493.399999999</v>
      </c>
      <c r="F2406" s="135">
        <f>SUM(F2407,F2416)</f>
        <v>36474532.349999994</v>
      </c>
      <c r="G2406" s="23">
        <f t="shared" ref="G2406:G2407" si="531">F2406/E2406*100</f>
        <v>97.911653747182442</v>
      </c>
      <c r="H2406" s="139"/>
      <c r="I2406" s="135"/>
      <c r="J2406" s="135"/>
      <c r="K2406" s="54"/>
      <c r="L2406" s="139">
        <f>SUM(L2407,L2416)</f>
        <v>31318200</v>
      </c>
      <c r="M2406" s="139">
        <f>SUM(M2407,M2416)</f>
        <v>37252493.399999999</v>
      </c>
      <c r="N2406" s="139">
        <f>SUM(N2407,N2416)</f>
        <v>36474532.349999994</v>
      </c>
      <c r="O2406" s="54">
        <f>N2406/M2406*100</f>
        <v>97.911653747182442</v>
      </c>
      <c r="P2406" s="58">
        <f t="shared" si="522"/>
        <v>5934293.3999999985</v>
      </c>
      <c r="R2406" s="5"/>
      <c r="S2406" s="5"/>
    </row>
    <row r="2407" spans="1:19" s="2" customFormat="1" ht="18" customHeight="1" x14ac:dyDescent="0.2">
      <c r="A2407" s="43"/>
      <c r="B2407" s="36"/>
      <c r="C2407" s="231" t="s">
        <v>110</v>
      </c>
      <c r="D2407" s="136">
        <f t="shared" si="501"/>
        <v>31318200</v>
      </c>
      <c r="E2407" s="136">
        <f>SUM(E2409,E2413,E2414,E2415)</f>
        <v>37252493.399999999</v>
      </c>
      <c r="F2407" s="136">
        <f>SUM(F2409,F2413,F2414,F2415)</f>
        <v>36474532.349999994</v>
      </c>
      <c r="G2407" s="38">
        <f t="shared" si="531"/>
        <v>97.911653747182442</v>
      </c>
      <c r="H2407" s="136"/>
      <c r="I2407" s="136"/>
      <c r="J2407" s="136"/>
      <c r="K2407" s="38"/>
      <c r="L2407" s="136">
        <f>SUM(L2409,L2413:L2414)</f>
        <v>31318200</v>
      </c>
      <c r="M2407" s="136">
        <f>SUM(M2409,M2413,M2414,M2415)</f>
        <v>37252493.399999999</v>
      </c>
      <c r="N2407" s="136">
        <f>SUM(N2409,N2413,N2414,N2415)</f>
        <v>36474532.349999994</v>
      </c>
      <c r="O2407" s="38">
        <f>N2407/M2407*100</f>
        <v>97.911653747182442</v>
      </c>
      <c r="P2407" s="19">
        <f t="shared" si="522"/>
        <v>5934293.3999999985</v>
      </c>
      <c r="R2407" s="5"/>
    </row>
    <row r="2408" spans="1:19" s="2" customFormat="1" x14ac:dyDescent="0.2">
      <c r="A2408" s="42"/>
      <c r="B2408" s="32"/>
      <c r="C2408" s="27" t="s">
        <v>22</v>
      </c>
      <c r="D2408" s="135"/>
      <c r="E2408" s="135"/>
      <c r="F2408" s="135"/>
      <c r="G2408" s="23"/>
      <c r="H2408" s="135"/>
      <c r="I2408" s="135"/>
      <c r="J2408" s="135"/>
      <c r="K2408" s="23"/>
      <c r="L2408" s="135"/>
      <c r="M2408" s="135"/>
      <c r="N2408" s="135"/>
      <c r="O2408" s="23"/>
      <c r="P2408" s="19">
        <f t="shared" si="522"/>
        <v>0</v>
      </c>
      <c r="R2408" s="5"/>
    </row>
    <row r="2409" spans="1:19" s="2" customFormat="1" ht="15" customHeight="1" x14ac:dyDescent="0.2">
      <c r="A2409" s="42"/>
      <c r="B2409" s="32"/>
      <c r="C2409" s="22" t="s">
        <v>14</v>
      </c>
      <c r="D2409" s="135">
        <f t="shared" si="501"/>
        <v>21114600</v>
      </c>
      <c r="E2409" s="135">
        <f>SUM(E2411:E2412)</f>
        <v>25470743.77</v>
      </c>
      <c r="F2409" s="135">
        <f>SUM(F2411:F2412)</f>
        <v>24705617.119999997</v>
      </c>
      <c r="G2409" s="23">
        <f t="shared" ref="G2409" si="532">F2409/E2409*100</f>
        <v>96.996056899990549</v>
      </c>
      <c r="H2409" s="135"/>
      <c r="I2409" s="135"/>
      <c r="J2409" s="135"/>
      <c r="K2409" s="23"/>
      <c r="L2409" s="135">
        <f>SUM(L2411:L2412)</f>
        <v>21114600</v>
      </c>
      <c r="M2409" s="135">
        <f>SUM(M2411:M2412)</f>
        <v>25470743.77</v>
      </c>
      <c r="N2409" s="135">
        <f>SUM(N2411:N2412)</f>
        <v>24705617.119999997</v>
      </c>
      <c r="O2409" s="23">
        <f>N2409/M2409*100</f>
        <v>96.996056899990549</v>
      </c>
      <c r="P2409" s="19">
        <f t="shared" si="522"/>
        <v>4356143.7699999996</v>
      </c>
      <c r="R2409" s="5"/>
    </row>
    <row r="2410" spans="1:19" s="2" customFormat="1" x14ac:dyDescent="0.2">
      <c r="A2410" s="42"/>
      <c r="B2410" s="32"/>
      <c r="C2410" s="27" t="s">
        <v>15</v>
      </c>
      <c r="D2410" s="135"/>
      <c r="E2410" s="135"/>
      <c r="F2410" s="135"/>
      <c r="G2410" s="23"/>
      <c r="H2410" s="135"/>
      <c r="I2410" s="135"/>
      <c r="J2410" s="135"/>
      <c r="K2410" s="23"/>
      <c r="L2410" s="135"/>
      <c r="M2410" s="135"/>
      <c r="N2410" s="135"/>
      <c r="O2410" s="23"/>
      <c r="P2410" s="19">
        <f t="shared" si="522"/>
        <v>0</v>
      </c>
      <c r="R2410" s="5"/>
    </row>
    <row r="2411" spans="1:19" s="2" customFormat="1" ht="14.25" customHeight="1" x14ac:dyDescent="0.2">
      <c r="A2411" s="42"/>
      <c r="B2411" s="32"/>
      <c r="C2411" s="27" t="s">
        <v>19</v>
      </c>
      <c r="D2411" s="135">
        <f t="shared" si="501"/>
        <v>18812550</v>
      </c>
      <c r="E2411" s="135">
        <v>20524973.32</v>
      </c>
      <c r="F2411" s="135">
        <v>19970855.629999999</v>
      </c>
      <c r="G2411" s="23">
        <f t="shared" ref="G2411:G2416" si="533">F2411/E2411*100</f>
        <v>97.300275711150093</v>
      </c>
      <c r="H2411" s="135"/>
      <c r="I2411" s="135"/>
      <c r="J2411" s="135"/>
      <c r="K2411" s="23"/>
      <c r="L2411" s="135">
        <v>18812550</v>
      </c>
      <c r="M2411" s="135">
        <v>20524973.32</v>
      </c>
      <c r="N2411" s="135">
        <v>19970855.629999999</v>
      </c>
      <c r="O2411" s="23">
        <f t="shared" ref="O2411" si="534">N2411/M2411*100</f>
        <v>97.300275711150093</v>
      </c>
      <c r="P2411" s="19">
        <f t="shared" si="522"/>
        <v>1712423.3200000003</v>
      </c>
      <c r="R2411" s="5"/>
    </row>
    <row r="2412" spans="1:19" s="2" customFormat="1" ht="12" customHeight="1" x14ac:dyDescent="0.2">
      <c r="A2412" s="42"/>
      <c r="B2412" s="32"/>
      <c r="C2412" s="27" t="s">
        <v>18</v>
      </c>
      <c r="D2412" s="135">
        <f t="shared" si="501"/>
        <v>2302050</v>
      </c>
      <c r="E2412" s="135">
        <v>4945770.45</v>
      </c>
      <c r="F2412" s="135">
        <v>4734761.49</v>
      </c>
      <c r="G2412" s="23">
        <f t="shared" si="533"/>
        <v>95.733547237316685</v>
      </c>
      <c r="H2412" s="135"/>
      <c r="I2412" s="135"/>
      <c r="J2412" s="135"/>
      <c r="K2412" s="23"/>
      <c r="L2412" s="135">
        <v>2302050</v>
      </c>
      <c r="M2412" s="135">
        <v>4945770.45</v>
      </c>
      <c r="N2412" s="135">
        <v>4734761.49</v>
      </c>
      <c r="O2412" s="23">
        <f>N2412/M2412*100</f>
        <v>95.733547237316685</v>
      </c>
      <c r="P2412" s="19">
        <f t="shared" si="522"/>
        <v>2643720.4500000002</v>
      </c>
      <c r="R2412" s="5"/>
    </row>
    <row r="2413" spans="1:19" s="2" customFormat="1" ht="15" customHeight="1" x14ac:dyDescent="0.2">
      <c r="A2413" s="42"/>
      <c r="B2413" s="32"/>
      <c r="C2413" s="22" t="s">
        <v>16</v>
      </c>
      <c r="D2413" s="135">
        <f t="shared" si="501"/>
        <v>9573600</v>
      </c>
      <c r="E2413" s="135">
        <v>10986342.630000001</v>
      </c>
      <c r="F2413" s="135">
        <v>10978597.619999999</v>
      </c>
      <c r="G2413" s="23">
        <f t="shared" si="533"/>
        <v>99.929503290941852</v>
      </c>
      <c r="H2413" s="135"/>
      <c r="I2413" s="135"/>
      <c r="J2413" s="135"/>
      <c r="K2413" s="23"/>
      <c r="L2413" s="135">
        <v>9573600</v>
      </c>
      <c r="M2413" s="135">
        <v>10986342.630000001</v>
      </c>
      <c r="N2413" s="135">
        <v>10978597.619999999</v>
      </c>
      <c r="O2413" s="23">
        <f t="shared" ref="O2413:O2418" si="535">N2413/M2413*100</f>
        <v>99.929503290941852</v>
      </c>
      <c r="P2413" s="19">
        <f t="shared" si="522"/>
        <v>1412742.6300000008</v>
      </c>
      <c r="R2413" s="5"/>
    </row>
    <row r="2414" spans="1:19" s="2" customFormat="1" ht="14.25" customHeight="1" x14ac:dyDescent="0.2">
      <c r="A2414" s="42"/>
      <c r="B2414" s="48"/>
      <c r="C2414" s="49" t="s">
        <v>17</v>
      </c>
      <c r="D2414" s="140">
        <f t="shared" si="501"/>
        <v>630000</v>
      </c>
      <c r="E2414" s="140">
        <v>795407</v>
      </c>
      <c r="F2414" s="140">
        <v>790317.61</v>
      </c>
      <c r="G2414" s="50">
        <f t="shared" si="533"/>
        <v>99.360152726842983</v>
      </c>
      <c r="H2414" s="140"/>
      <c r="I2414" s="140"/>
      <c r="J2414" s="140"/>
      <c r="K2414" s="23"/>
      <c r="L2414" s="135">
        <v>630000</v>
      </c>
      <c r="M2414" s="135">
        <v>795407</v>
      </c>
      <c r="N2414" s="135">
        <v>790317.61</v>
      </c>
      <c r="O2414" s="23">
        <f t="shared" si="535"/>
        <v>99.360152726842983</v>
      </c>
      <c r="P2414" s="19">
        <f t="shared" si="522"/>
        <v>165407</v>
      </c>
      <c r="R2414" s="5"/>
    </row>
    <row r="2415" spans="1:19" s="2" customFormat="1" ht="45.75" hidden="1" customHeight="1" x14ac:dyDescent="0.2">
      <c r="A2415" s="42"/>
      <c r="B2415" s="32"/>
      <c r="C2415" s="24" t="s">
        <v>149</v>
      </c>
      <c r="D2415" s="135">
        <f t="shared" si="501"/>
        <v>0</v>
      </c>
      <c r="E2415" s="135"/>
      <c r="F2415" s="135"/>
      <c r="G2415" s="23" t="e">
        <f t="shared" si="533"/>
        <v>#DIV/0!</v>
      </c>
      <c r="H2415" s="135"/>
      <c r="I2415" s="135">
        <f t="shared" si="524"/>
        <v>0</v>
      </c>
      <c r="J2415" s="135">
        <f t="shared" si="525"/>
        <v>0</v>
      </c>
      <c r="K2415" s="23"/>
      <c r="L2415" s="135"/>
      <c r="M2415" s="135"/>
      <c r="N2415" s="135"/>
      <c r="O2415" s="23" t="e">
        <f t="shared" si="535"/>
        <v>#DIV/0!</v>
      </c>
      <c r="P2415" s="19">
        <f t="shared" si="522"/>
        <v>0</v>
      </c>
      <c r="R2415" s="5"/>
    </row>
    <row r="2416" spans="1:19" s="2" customFormat="1" ht="12.75" hidden="1" customHeight="1" x14ac:dyDescent="0.2">
      <c r="A2416" s="42"/>
      <c r="B2416" s="32"/>
      <c r="C2416" s="25" t="s">
        <v>111</v>
      </c>
      <c r="D2416" s="135"/>
      <c r="E2416" s="135">
        <f>SUM(E2418)</f>
        <v>0</v>
      </c>
      <c r="F2416" s="135">
        <f>SUM(F2418)</f>
        <v>0</v>
      </c>
      <c r="G2416" s="23" t="e">
        <f t="shared" si="533"/>
        <v>#DIV/0!</v>
      </c>
      <c r="H2416" s="135"/>
      <c r="I2416" s="135">
        <f t="shared" si="524"/>
        <v>0</v>
      </c>
      <c r="J2416" s="135">
        <f t="shared" si="525"/>
        <v>0</v>
      </c>
      <c r="K2416" s="23" t="e">
        <f t="shared" ref="K2416" si="536">J2416/I2416*100</f>
        <v>#DIV/0!</v>
      </c>
      <c r="L2416" s="135"/>
      <c r="M2416" s="135"/>
      <c r="N2416" s="135"/>
      <c r="O2416" s="23" t="e">
        <f t="shared" si="535"/>
        <v>#DIV/0!</v>
      </c>
      <c r="P2416" s="19">
        <f t="shared" si="522"/>
        <v>0</v>
      </c>
      <c r="R2416" s="5"/>
    </row>
    <row r="2417" spans="1:19" s="2" customFormat="1" ht="10.5" hidden="1" customHeight="1" x14ac:dyDescent="0.2">
      <c r="A2417" s="42"/>
      <c r="B2417" s="32"/>
      <c r="C2417" s="26" t="s">
        <v>22</v>
      </c>
      <c r="D2417" s="135"/>
      <c r="E2417" s="135"/>
      <c r="F2417" s="135"/>
      <c r="G2417" s="23"/>
      <c r="H2417" s="135"/>
      <c r="I2417" s="135">
        <f t="shared" si="524"/>
        <v>0</v>
      </c>
      <c r="J2417" s="135">
        <f t="shared" si="525"/>
        <v>0</v>
      </c>
      <c r="K2417" s="23"/>
      <c r="L2417" s="135"/>
      <c r="M2417" s="135"/>
      <c r="N2417" s="135"/>
      <c r="O2417" s="23"/>
      <c r="P2417" s="19">
        <f t="shared" si="522"/>
        <v>0</v>
      </c>
      <c r="R2417" s="5"/>
    </row>
    <row r="2418" spans="1:19" s="2" customFormat="1" ht="15" hidden="1" customHeight="1" x14ac:dyDescent="0.2">
      <c r="A2418" s="42"/>
      <c r="B2418" s="32"/>
      <c r="C2418" s="22" t="s">
        <v>7</v>
      </c>
      <c r="D2418" s="135"/>
      <c r="E2418" s="135"/>
      <c r="F2418" s="135"/>
      <c r="G2418" s="23" t="e">
        <f t="shared" ref="G2418" si="537">F2418/E2418*100</f>
        <v>#DIV/0!</v>
      </c>
      <c r="H2418" s="135"/>
      <c r="I2418" s="135">
        <f t="shared" si="524"/>
        <v>0</v>
      </c>
      <c r="J2418" s="135">
        <f t="shared" si="525"/>
        <v>0</v>
      </c>
      <c r="K2418" s="23" t="e">
        <f t="shared" ref="K2418" si="538">J2418/I2418*100</f>
        <v>#DIV/0!</v>
      </c>
      <c r="L2418" s="135"/>
      <c r="M2418" s="135"/>
      <c r="N2418" s="135"/>
      <c r="O2418" s="23" t="e">
        <f t="shared" si="535"/>
        <v>#DIV/0!</v>
      </c>
      <c r="P2418" s="19">
        <f t="shared" si="522"/>
        <v>0</v>
      </c>
      <c r="R2418" s="5"/>
    </row>
    <row r="2419" spans="1:19" s="2" customFormat="1" hidden="1" x14ac:dyDescent="0.2">
      <c r="A2419" s="42"/>
      <c r="B2419" s="32"/>
      <c r="C2419" s="27" t="s">
        <v>15</v>
      </c>
      <c r="D2419" s="135"/>
      <c r="E2419" s="135"/>
      <c r="F2419" s="135"/>
      <c r="G2419" s="23"/>
      <c r="H2419" s="135"/>
      <c r="I2419" s="135">
        <f t="shared" si="524"/>
        <v>0</v>
      </c>
      <c r="J2419" s="135">
        <f t="shared" si="525"/>
        <v>0</v>
      </c>
      <c r="K2419" s="23"/>
      <c r="L2419" s="135"/>
      <c r="M2419" s="135"/>
      <c r="N2419" s="135"/>
      <c r="O2419" s="23"/>
      <c r="P2419" s="19">
        <f t="shared" si="522"/>
        <v>0</v>
      </c>
      <c r="R2419" s="5"/>
    </row>
    <row r="2420" spans="1:19" s="2" customFormat="1" ht="38.25" hidden="1" customHeight="1" x14ac:dyDescent="0.2">
      <c r="A2420" s="42"/>
      <c r="B2420" s="48"/>
      <c r="C2420" s="28" t="s">
        <v>226</v>
      </c>
      <c r="D2420" s="140"/>
      <c r="E2420" s="140"/>
      <c r="F2420" s="140"/>
      <c r="G2420" s="50" t="e">
        <f t="shared" ref="G2420:G2452" si="539">F2420/E2420*100</f>
        <v>#DIV/0!</v>
      </c>
      <c r="H2420" s="140"/>
      <c r="I2420" s="140">
        <f t="shared" si="524"/>
        <v>0</v>
      </c>
      <c r="J2420" s="140">
        <f t="shared" si="525"/>
        <v>0</v>
      </c>
      <c r="K2420" s="50" t="e">
        <f t="shared" ref="K2420:K2452" si="540">J2420/I2420*100</f>
        <v>#DIV/0!</v>
      </c>
      <c r="L2420" s="140"/>
      <c r="M2420" s="140"/>
      <c r="N2420" s="140"/>
      <c r="O2420" s="50"/>
      <c r="P2420" s="34">
        <f t="shared" si="522"/>
        <v>0</v>
      </c>
      <c r="R2420" s="5"/>
    </row>
    <row r="2421" spans="1:19" s="2" customFormat="1" ht="43.5" customHeight="1" x14ac:dyDescent="0.2">
      <c r="A2421" s="42"/>
      <c r="B2421" s="85">
        <v>85513</v>
      </c>
      <c r="C2421" s="88" t="s">
        <v>222</v>
      </c>
      <c r="D2421" s="135">
        <f t="shared" si="501"/>
        <v>1349781</v>
      </c>
      <c r="E2421" s="139">
        <f>SUM(E2422,E2431)</f>
        <v>2179185</v>
      </c>
      <c r="F2421" s="135">
        <f>SUM(F2422,F2431)</f>
        <v>2165054.2599999998</v>
      </c>
      <c r="G2421" s="23">
        <f t="shared" si="539"/>
        <v>99.351558495492583</v>
      </c>
      <c r="H2421" s="139">
        <f>SUM(H2422,H2431)</f>
        <v>1349781</v>
      </c>
      <c r="I2421" s="135">
        <f t="shared" si="524"/>
        <v>2179185</v>
      </c>
      <c r="J2421" s="135">
        <f t="shared" si="525"/>
        <v>2165054.2599999998</v>
      </c>
      <c r="K2421" s="54">
        <f t="shared" si="540"/>
        <v>99.351558495492583</v>
      </c>
      <c r="L2421" s="139"/>
      <c r="M2421" s="139"/>
      <c r="N2421" s="139"/>
      <c r="O2421" s="54"/>
      <c r="P2421" s="58">
        <f t="shared" ref="P2421:P2435" si="541">E2421-D2421</f>
        <v>829404</v>
      </c>
      <c r="R2421" s="5"/>
      <c r="S2421" s="5"/>
    </row>
    <row r="2422" spans="1:19" s="2" customFormat="1" ht="11.25" customHeight="1" x14ac:dyDescent="0.2">
      <c r="A2422" s="42"/>
      <c r="B2422" s="32"/>
      <c r="C2422" s="41" t="s">
        <v>110</v>
      </c>
      <c r="D2422" s="135">
        <f t="shared" si="501"/>
        <v>1349781</v>
      </c>
      <c r="E2422" s="135">
        <f>SUM(E2424,E2428,E2429,E2430)</f>
        <v>2179185</v>
      </c>
      <c r="F2422" s="135">
        <f>SUM(F2424,F2428,F2429,F2430)</f>
        <v>2165054.2599999998</v>
      </c>
      <c r="G2422" s="23">
        <f t="shared" si="539"/>
        <v>99.351558495492583</v>
      </c>
      <c r="H2422" s="135">
        <f>SUM(H2424,H2428:H2429)</f>
        <v>1349781</v>
      </c>
      <c r="I2422" s="135">
        <f t="shared" si="524"/>
        <v>2179185</v>
      </c>
      <c r="J2422" s="135">
        <f t="shared" si="525"/>
        <v>2165054.2599999998</v>
      </c>
      <c r="K2422" s="23">
        <f t="shared" si="540"/>
        <v>99.351558495492583</v>
      </c>
      <c r="L2422" s="135"/>
      <c r="M2422" s="135"/>
      <c r="N2422" s="135"/>
      <c r="O2422" s="23"/>
      <c r="P2422" s="19">
        <f t="shared" si="541"/>
        <v>829404</v>
      </c>
      <c r="R2422" s="5"/>
    </row>
    <row r="2423" spans="1:19" s="2" customFormat="1" x14ac:dyDescent="0.2">
      <c r="A2423" s="42"/>
      <c r="B2423" s="32"/>
      <c r="C2423" s="27" t="s">
        <v>22</v>
      </c>
      <c r="D2423" s="135"/>
      <c r="E2423" s="135"/>
      <c r="F2423" s="135"/>
      <c r="G2423" s="23"/>
      <c r="H2423" s="135"/>
      <c r="I2423" s="135"/>
      <c r="J2423" s="135"/>
      <c r="K2423" s="23"/>
      <c r="L2423" s="135"/>
      <c r="M2423" s="135"/>
      <c r="N2423" s="135"/>
      <c r="O2423" s="23"/>
      <c r="P2423" s="19">
        <f t="shared" si="541"/>
        <v>0</v>
      </c>
      <c r="R2423" s="5"/>
    </row>
    <row r="2424" spans="1:19" s="2" customFormat="1" ht="15" customHeight="1" x14ac:dyDescent="0.2">
      <c r="A2424" s="42"/>
      <c r="B2424" s="32"/>
      <c r="C2424" s="22" t="s">
        <v>14</v>
      </c>
      <c r="D2424" s="135">
        <f t="shared" si="501"/>
        <v>1349781</v>
      </c>
      <c r="E2424" s="135">
        <f>SUM(E2426:E2427)</f>
        <v>2179185</v>
      </c>
      <c r="F2424" s="135">
        <f>SUM(F2426:F2427)</f>
        <v>2165054.2599999998</v>
      </c>
      <c r="G2424" s="23">
        <f t="shared" ref="G2424" si="542">F2424/E2424*100</f>
        <v>99.351558495492583</v>
      </c>
      <c r="H2424" s="135">
        <f>SUM(H2426:H2427)</f>
        <v>1349781</v>
      </c>
      <c r="I2424" s="135">
        <f t="shared" si="524"/>
        <v>2179185</v>
      </c>
      <c r="J2424" s="135">
        <f t="shared" si="525"/>
        <v>2165054.2599999998</v>
      </c>
      <c r="K2424" s="23">
        <f t="shared" si="540"/>
        <v>99.351558495492583</v>
      </c>
      <c r="L2424" s="135"/>
      <c r="M2424" s="135"/>
      <c r="N2424" s="135"/>
      <c r="O2424" s="23"/>
      <c r="P2424" s="19">
        <f t="shared" si="541"/>
        <v>829404</v>
      </c>
      <c r="R2424" s="5"/>
    </row>
    <row r="2425" spans="1:19" s="2" customFormat="1" x14ac:dyDescent="0.2">
      <c r="A2425" s="42"/>
      <c r="B2425" s="32"/>
      <c r="C2425" s="27" t="s">
        <v>15</v>
      </c>
      <c r="D2425" s="135"/>
      <c r="E2425" s="135"/>
      <c r="F2425" s="135"/>
      <c r="G2425" s="23"/>
      <c r="H2425" s="135"/>
      <c r="I2425" s="135"/>
      <c r="J2425" s="135"/>
      <c r="K2425" s="23"/>
      <c r="L2425" s="135"/>
      <c r="M2425" s="135"/>
      <c r="N2425" s="135"/>
      <c r="O2425" s="23"/>
      <c r="P2425" s="19">
        <f t="shared" si="541"/>
        <v>0</v>
      </c>
      <c r="R2425" s="5"/>
    </row>
    <row r="2426" spans="1:19" s="2" customFormat="1" ht="13.5" hidden="1" customHeight="1" x14ac:dyDescent="0.2">
      <c r="A2426" s="42"/>
      <c r="B2426" s="32"/>
      <c r="C2426" s="27" t="s">
        <v>19</v>
      </c>
      <c r="D2426" s="135">
        <f t="shared" ref="D2426:D2460" si="543">H2426+L2426</f>
        <v>0</v>
      </c>
      <c r="E2426" s="135"/>
      <c r="F2426" s="135"/>
      <c r="G2426" s="23" t="e">
        <f t="shared" ref="G2426:G2431" si="544">F2426/E2426*100</f>
        <v>#DIV/0!</v>
      </c>
      <c r="H2426" s="135"/>
      <c r="I2426" s="135">
        <f t="shared" si="524"/>
        <v>0</v>
      </c>
      <c r="J2426" s="135">
        <f t="shared" si="525"/>
        <v>0</v>
      </c>
      <c r="K2426" s="23" t="e">
        <f t="shared" si="540"/>
        <v>#DIV/0!</v>
      </c>
      <c r="L2426" s="135"/>
      <c r="M2426" s="135"/>
      <c r="N2426" s="135"/>
      <c r="O2426" s="23"/>
      <c r="P2426" s="19">
        <f t="shared" si="541"/>
        <v>0</v>
      </c>
      <c r="R2426" s="5"/>
    </row>
    <row r="2427" spans="1:19" s="2" customFormat="1" ht="14.25" customHeight="1" x14ac:dyDescent="0.2">
      <c r="A2427" s="42"/>
      <c r="B2427" s="48"/>
      <c r="C2427" s="122" t="s">
        <v>18</v>
      </c>
      <c r="D2427" s="140">
        <f t="shared" si="543"/>
        <v>1349781</v>
      </c>
      <c r="E2427" s="140">
        <v>2179185</v>
      </c>
      <c r="F2427" s="140">
        <v>2165054.2599999998</v>
      </c>
      <c r="G2427" s="50">
        <f t="shared" si="544"/>
        <v>99.351558495492583</v>
      </c>
      <c r="H2427" s="140">
        <v>1349781</v>
      </c>
      <c r="I2427" s="140">
        <f t="shared" si="524"/>
        <v>2179185</v>
      </c>
      <c r="J2427" s="140">
        <f t="shared" si="525"/>
        <v>2165054.2599999998</v>
      </c>
      <c r="K2427" s="50">
        <f t="shared" si="540"/>
        <v>99.351558495492583</v>
      </c>
      <c r="L2427" s="140"/>
      <c r="M2427" s="140"/>
      <c r="N2427" s="140"/>
      <c r="O2427" s="50"/>
      <c r="P2427" s="19">
        <f t="shared" si="541"/>
        <v>829404</v>
      </c>
      <c r="R2427" s="5"/>
    </row>
    <row r="2428" spans="1:19" s="2" customFormat="1" ht="15" hidden="1" customHeight="1" x14ac:dyDescent="0.2">
      <c r="A2428" s="42"/>
      <c r="B2428" s="32"/>
      <c r="C2428" s="22" t="s">
        <v>16</v>
      </c>
      <c r="D2428" s="135">
        <f t="shared" si="543"/>
        <v>0</v>
      </c>
      <c r="E2428" s="135"/>
      <c r="F2428" s="135"/>
      <c r="G2428" s="23" t="e">
        <f t="shared" si="544"/>
        <v>#DIV/0!</v>
      </c>
      <c r="H2428" s="135"/>
      <c r="I2428" s="135">
        <f t="shared" si="524"/>
        <v>0</v>
      </c>
      <c r="J2428" s="135">
        <f t="shared" si="525"/>
        <v>0</v>
      </c>
      <c r="K2428" s="23"/>
      <c r="L2428" s="135"/>
      <c r="M2428" s="135"/>
      <c r="N2428" s="135"/>
      <c r="O2428" s="23" t="e">
        <f t="shared" ref="O2428:O2431" si="545">N2428/M2428*100</f>
        <v>#DIV/0!</v>
      </c>
      <c r="P2428" s="19">
        <f t="shared" si="541"/>
        <v>0</v>
      </c>
      <c r="R2428" s="5"/>
    </row>
    <row r="2429" spans="1:19" s="2" customFormat="1" ht="12.75" hidden="1" customHeight="1" x14ac:dyDescent="0.2">
      <c r="A2429" s="42"/>
      <c r="B2429" s="32"/>
      <c r="C2429" s="22" t="s">
        <v>17</v>
      </c>
      <c r="D2429" s="135">
        <f t="shared" si="543"/>
        <v>0</v>
      </c>
      <c r="E2429" s="135"/>
      <c r="F2429" s="135"/>
      <c r="G2429" s="23" t="e">
        <f t="shared" si="544"/>
        <v>#DIV/0!</v>
      </c>
      <c r="H2429" s="135"/>
      <c r="I2429" s="135">
        <f t="shared" si="524"/>
        <v>0</v>
      </c>
      <c r="J2429" s="135">
        <f t="shared" si="525"/>
        <v>0</v>
      </c>
      <c r="K2429" s="23"/>
      <c r="L2429" s="135"/>
      <c r="M2429" s="135"/>
      <c r="N2429" s="135"/>
      <c r="O2429" s="23" t="e">
        <f t="shared" si="545"/>
        <v>#DIV/0!</v>
      </c>
      <c r="P2429" s="19">
        <f t="shared" si="541"/>
        <v>0</v>
      </c>
      <c r="R2429" s="5"/>
    </row>
    <row r="2430" spans="1:19" s="2" customFormat="1" ht="45.75" hidden="1" customHeight="1" x14ac:dyDescent="0.2">
      <c r="A2430" s="42"/>
      <c r="B2430" s="32"/>
      <c r="C2430" s="24" t="s">
        <v>149</v>
      </c>
      <c r="D2430" s="135">
        <f t="shared" si="543"/>
        <v>0</v>
      </c>
      <c r="E2430" s="135"/>
      <c r="F2430" s="135"/>
      <c r="G2430" s="23" t="e">
        <f t="shared" si="544"/>
        <v>#DIV/0!</v>
      </c>
      <c r="H2430" s="135"/>
      <c r="I2430" s="135">
        <f t="shared" si="524"/>
        <v>0</v>
      </c>
      <c r="J2430" s="135">
        <f t="shared" si="525"/>
        <v>0</v>
      </c>
      <c r="K2430" s="23"/>
      <c r="L2430" s="135"/>
      <c r="M2430" s="135"/>
      <c r="N2430" s="135"/>
      <c r="O2430" s="23" t="e">
        <f t="shared" si="545"/>
        <v>#DIV/0!</v>
      </c>
      <c r="P2430" s="19">
        <f t="shared" si="541"/>
        <v>0</v>
      </c>
      <c r="R2430" s="5"/>
    </row>
    <row r="2431" spans="1:19" s="2" customFormat="1" ht="15.75" hidden="1" customHeight="1" x14ac:dyDescent="0.2">
      <c r="A2431" s="42"/>
      <c r="B2431" s="32"/>
      <c r="C2431" s="25" t="s">
        <v>111</v>
      </c>
      <c r="D2431" s="135">
        <f t="shared" si="543"/>
        <v>0</v>
      </c>
      <c r="E2431" s="135">
        <f>SUM(E2433)</f>
        <v>0</v>
      </c>
      <c r="F2431" s="135">
        <f>SUM(F2433)</f>
        <v>0</v>
      </c>
      <c r="G2431" s="23" t="e">
        <f t="shared" si="544"/>
        <v>#DIV/0!</v>
      </c>
      <c r="H2431" s="135"/>
      <c r="I2431" s="135">
        <f t="shared" si="524"/>
        <v>0</v>
      </c>
      <c r="J2431" s="135">
        <f t="shared" si="525"/>
        <v>0</v>
      </c>
      <c r="K2431" s="23"/>
      <c r="L2431" s="135">
        <f>SUM(L2433)</f>
        <v>0</v>
      </c>
      <c r="M2431" s="135">
        <f>SUM(M2433)</f>
        <v>0</v>
      </c>
      <c r="N2431" s="135">
        <f>SUM(N2433)</f>
        <v>0</v>
      </c>
      <c r="O2431" s="23" t="e">
        <f t="shared" si="545"/>
        <v>#DIV/0!</v>
      </c>
      <c r="P2431" s="19">
        <f t="shared" si="541"/>
        <v>0</v>
      </c>
      <c r="R2431" s="5"/>
    </row>
    <row r="2432" spans="1:19" s="2" customFormat="1" ht="17.25" hidden="1" customHeight="1" x14ac:dyDescent="0.2">
      <c r="A2432" s="42"/>
      <c r="B2432" s="32"/>
      <c r="C2432" s="26" t="s">
        <v>22</v>
      </c>
      <c r="D2432" s="135">
        <f t="shared" si="543"/>
        <v>0</v>
      </c>
      <c r="E2432" s="135"/>
      <c r="F2432" s="135"/>
      <c r="G2432" s="23"/>
      <c r="H2432" s="135"/>
      <c r="I2432" s="135">
        <f t="shared" si="524"/>
        <v>0</v>
      </c>
      <c r="J2432" s="135">
        <f t="shared" si="525"/>
        <v>0</v>
      </c>
      <c r="K2432" s="23"/>
      <c r="L2432" s="135"/>
      <c r="M2432" s="135"/>
      <c r="N2432" s="135"/>
      <c r="O2432" s="23"/>
      <c r="P2432" s="19">
        <f t="shared" si="541"/>
        <v>0</v>
      </c>
      <c r="R2432" s="5"/>
    </row>
    <row r="2433" spans="1:19" s="2" customFormat="1" ht="15" hidden="1" customHeight="1" x14ac:dyDescent="0.2">
      <c r="A2433" s="42"/>
      <c r="B2433" s="32"/>
      <c r="C2433" s="22" t="s">
        <v>7</v>
      </c>
      <c r="D2433" s="135">
        <f t="shared" si="543"/>
        <v>0</v>
      </c>
      <c r="E2433" s="135"/>
      <c r="F2433" s="135"/>
      <c r="G2433" s="23" t="e">
        <f t="shared" ref="G2433" si="546">F2433/E2433*100</f>
        <v>#DIV/0!</v>
      </c>
      <c r="H2433" s="135"/>
      <c r="I2433" s="135">
        <f t="shared" si="524"/>
        <v>0</v>
      </c>
      <c r="J2433" s="135">
        <f t="shared" si="525"/>
        <v>0</v>
      </c>
      <c r="K2433" s="23"/>
      <c r="L2433" s="135"/>
      <c r="M2433" s="135"/>
      <c r="N2433" s="135"/>
      <c r="O2433" s="23" t="e">
        <f t="shared" ref="O2433" si="547">N2433/M2433*100</f>
        <v>#DIV/0!</v>
      </c>
      <c r="P2433" s="19">
        <f t="shared" si="541"/>
        <v>0</v>
      </c>
      <c r="R2433" s="5"/>
    </row>
    <row r="2434" spans="1:19" s="2" customFormat="1" hidden="1" x14ac:dyDescent="0.2">
      <c r="A2434" s="42"/>
      <c r="B2434" s="32"/>
      <c r="C2434" s="27" t="s">
        <v>15</v>
      </c>
      <c r="D2434" s="135">
        <f t="shared" si="543"/>
        <v>0</v>
      </c>
      <c r="E2434" s="135"/>
      <c r="F2434" s="135"/>
      <c r="G2434" s="23"/>
      <c r="H2434" s="135"/>
      <c r="I2434" s="135">
        <f t="shared" si="524"/>
        <v>0</v>
      </c>
      <c r="J2434" s="135">
        <f t="shared" si="525"/>
        <v>0</v>
      </c>
      <c r="K2434" s="23"/>
      <c r="L2434" s="135"/>
      <c r="M2434" s="135"/>
      <c r="N2434" s="135"/>
      <c r="O2434" s="23"/>
      <c r="P2434" s="19">
        <f t="shared" si="541"/>
        <v>0</v>
      </c>
      <c r="R2434" s="5"/>
    </row>
    <row r="2435" spans="1:19" s="2" customFormat="1" ht="44.25" hidden="1" customHeight="1" x14ac:dyDescent="0.2">
      <c r="A2435" s="42"/>
      <c r="B2435" s="48"/>
      <c r="C2435" s="71" t="s">
        <v>150</v>
      </c>
      <c r="D2435" s="140">
        <f t="shared" si="543"/>
        <v>0</v>
      </c>
      <c r="E2435" s="140"/>
      <c r="F2435" s="140"/>
      <c r="G2435" s="50" t="e">
        <f t="shared" ref="G2435:G2437" si="548">F2435/E2435*100</f>
        <v>#DIV/0!</v>
      </c>
      <c r="H2435" s="140"/>
      <c r="I2435" s="140">
        <f t="shared" si="524"/>
        <v>0</v>
      </c>
      <c r="J2435" s="140">
        <f t="shared" si="525"/>
        <v>0</v>
      </c>
      <c r="K2435" s="50" t="e">
        <f t="shared" ref="K2435:K2437" si="549">J2435/I2435*100</f>
        <v>#DIV/0!</v>
      </c>
      <c r="L2435" s="140"/>
      <c r="M2435" s="140"/>
      <c r="N2435" s="140"/>
      <c r="O2435" s="50" t="e">
        <f t="shared" ref="O2435" si="550">N2435/M2435*100</f>
        <v>#DIV/0!</v>
      </c>
      <c r="P2435" s="34">
        <f t="shared" si="541"/>
        <v>0</v>
      </c>
      <c r="R2435" s="5"/>
    </row>
    <row r="2436" spans="1:19" s="2" customFormat="1" ht="18.75" customHeight="1" x14ac:dyDescent="0.2">
      <c r="A2436" s="42"/>
      <c r="B2436" s="85">
        <v>85516</v>
      </c>
      <c r="C2436" s="88" t="s">
        <v>223</v>
      </c>
      <c r="D2436" s="135">
        <f t="shared" si="543"/>
        <v>93453176</v>
      </c>
      <c r="E2436" s="139">
        <f>SUM(E2437,E2446)</f>
        <v>144170113</v>
      </c>
      <c r="F2436" s="135">
        <f>SUM(F2437,F2446)</f>
        <v>139232925.24000001</v>
      </c>
      <c r="G2436" s="23">
        <f t="shared" si="548"/>
        <v>96.575442956058453</v>
      </c>
      <c r="H2436" s="139">
        <f>SUM(H2437,H2446)</f>
        <v>93453176</v>
      </c>
      <c r="I2436" s="135">
        <f t="shared" si="524"/>
        <v>144170113</v>
      </c>
      <c r="J2436" s="135">
        <f t="shared" si="525"/>
        <v>139232925.24000001</v>
      </c>
      <c r="K2436" s="54">
        <f t="shared" si="549"/>
        <v>96.575442956058453</v>
      </c>
      <c r="L2436" s="139"/>
      <c r="M2436" s="139"/>
      <c r="N2436" s="139"/>
      <c r="O2436" s="54"/>
      <c r="P2436" s="58">
        <f t="shared" ref="P2436:P2450" si="551">E2436-D2436</f>
        <v>50716937</v>
      </c>
      <c r="R2436" s="5"/>
      <c r="S2436" s="5"/>
    </row>
    <row r="2437" spans="1:19" s="2" customFormat="1" ht="11.25" customHeight="1" x14ac:dyDescent="0.2">
      <c r="A2437" s="42"/>
      <c r="B2437" s="32"/>
      <c r="C2437" s="41" t="s">
        <v>110</v>
      </c>
      <c r="D2437" s="135">
        <f t="shared" si="543"/>
        <v>88173136</v>
      </c>
      <c r="E2437" s="135">
        <f>SUM(E2439,E2443,E2444,E2445)</f>
        <v>138936846</v>
      </c>
      <c r="F2437" s="135">
        <f>SUM(F2439,F2443,F2444,F2445)</f>
        <v>134741859.67000002</v>
      </c>
      <c r="G2437" s="23">
        <f t="shared" si="548"/>
        <v>96.980652396557218</v>
      </c>
      <c r="H2437" s="135">
        <f>SUM(H2439,H2443:H2445)</f>
        <v>88173136</v>
      </c>
      <c r="I2437" s="135">
        <f t="shared" si="524"/>
        <v>138936846</v>
      </c>
      <c r="J2437" s="135">
        <f t="shared" si="525"/>
        <v>134741859.67000002</v>
      </c>
      <c r="K2437" s="23">
        <f t="shared" si="549"/>
        <v>96.980652396557218</v>
      </c>
      <c r="L2437" s="135"/>
      <c r="M2437" s="135"/>
      <c r="N2437" s="135"/>
      <c r="O2437" s="23"/>
      <c r="P2437" s="19">
        <f t="shared" si="551"/>
        <v>50763710</v>
      </c>
      <c r="R2437" s="5"/>
    </row>
    <row r="2438" spans="1:19" s="2" customFormat="1" x14ac:dyDescent="0.2">
      <c r="A2438" s="42"/>
      <c r="B2438" s="32"/>
      <c r="C2438" s="27" t="s">
        <v>22</v>
      </c>
      <c r="D2438" s="135"/>
      <c r="E2438" s="135"/>
      <c r="F2438" s="135"/>
      <c r="G2438" s="23"/>
      <c r="H2438" s="135"/>
      <c r="I2438" s="135"/>
      <c r="J2438" s="135"/>
      <c r="K2438" s="23"/>
      <c r="L2438" s="135"/>
      <c r="M2438" s="135"/>
      <c r="N2438" s="135"/>
      <c r="O2438" s="23"/>
      <c r="P2438" s="19">
        <f t="shared" si="551"/>
        <v>0</v>
      </c>
      <c r="R2438" s="5"/>
    </row>
    <row r="2439" spans="1:19" s="2" customFormat="1" ht="15" customHeight="1" x14ac:dyDescent="0.2">
      <c r="A2439" s="42"/>
      <c r="B2439" s="32"/>
      <c r="C2439" s="22" t="s">
        <v>14</v>
      </c>
      <c r="D2439" s="135">
        <f t="shared" si="543"/>
        <v>55662670</v>
      </c>
      <c r="E2439" s="135">
        <f>SUM(E2441:E2442)</f>
        <v>71461948</v>
      </c>
      <c r="F2439" s="135">
        <f>SUM(F2441:F2442)</f>
        <v>69190251.519999996</v>
      </c>
      <c r="G2439" s="23">
        <f t="shared" ref="G2439" si="552">F2439/E2439*100</f>
        <v>96.821110334131944</v>
      </c>
      <c r="H2439" s="135">
        <f>SUM(H2441:H2442)</f>
        <v>55662670</v>
      </c>
      <c r="I2439" s="135">
        <f t="shared" si="524"/>
        <v>71461948</v>
      </c>
      <c r="J2439" s="135">
        <f t="shared" si="525"/>
        <v>69190251.519999996</v>
      </c>
      <c r="K2439" s="23">
        <f t="shared" ref="K2439" si="553">J2439/I2439*100</f>
        <v>96.821110334131944</v>
      </c>
      <c r="L2439" s="135"/>
      <c r="M2439" s="135"/>
      <c r="N2439" s="135"/>
      <c r="O2439" s="23"/>
      <c r="P2439" s="19">
        <f t="shared" si="551"/>
        <v>15799278</v>
      </c>
      <c r="R2439" s="5"/>
    </row>
    <row r="2440" spans="1:19" s="2" customFormat="1" ht="11.25" customHeight="1" x14ac:dyDescent="0.2">
      <c r="A2440" s="42"/>
      <c r="B2440" s="32"/>
      <c r="C2440" s="27" t="s">
        <v>15</v>
      </c>
      <c r="D2440" s="135"/>
      <c r="E2440" s="135"/>
      <c r="F2440" s="135"/>
      <c r="G2440" s="23"/>
      <c r="H2440" s="135"/>
      <c r="I2440" s="135"/>
      <c r="J2440" s="135"/>
      <c r="K2440" s="23"/>
      <c r="L2440" s="135"/>
      <c r="M2440" s="135"/>
      <c r="N2440" s="135"/>
      <c r="O2440" s="23"/>
      <c r="P2440" s="19">
        <f t="shared" si="551"/>
        <v>0</v>
      </c>
      <c r="R2440" s="5"/>
    </row>
    <row r="2441" spans="1:19" s="2" customFormat="1" ht="13.5" customHeight="1" x14ac:dyDescent="0.2">
      <c r="A2441" s="42"/>
      <c r="B2441" s="32"/>
      <c r="C2441" s="27" t="s">
        <v>19</v>
      </c>
      <c r="D2441" s="135">
        <f t="shared" si="543"/>
        <v>44365220</v>
      </c>
      <c r="E2441" s="135">
        <v>55932816</v>
      </c>
      <c r="F2441" s="135">
        <v>53839389.979999997</v>
      </c>
      <c r="G2441" s="23">
        <f t="shared" ref="G2441:G2446" si="554">F2441/E2441*100</f>
        <v>96.257249018179238</v>
      </c>
      <c r="H2441" s="135">
        <v>44365220</v>
      </c>
      <c r="I2441" s="135">
        <f t="shared" si="524"/>
        <v>55932816</v>
      </c>
      <c r="J2441" s="135">
        <f t="shared" si="525"/>
        <v>53839389.979999997</v>
      </c>
      <c r="K2441" s="23">
        <f t="shared" ref="K2441:K2448" si="555">J2441/I2441*100</f>
        <v>96.257249018179238</v>
      </c>
      <c r="L2441" s="135"/>
      <c r="M2441" s="135"/>
      <c r="N2441" s="135"/>
      <c r="O2441" s="23"/>
      <c r="P2441" s="19">
        <f t="shared" si="551"/>
        <v>11567596</v>
      </c>
      <c r="R2441" s="5"/>
    </row>
    <row r="2442" spans="1:19" s="2" customFormat="1" ht="14.25" customHeight="1" x14ac:dyDescent="0.2">
      <c r="A2442" s="42"/>
      <c r="B2442" s="32"/>
      <c r="C2442" s="27" t="s">
        <v>18</v>
      </c>
      <c r="D2442" s="135">
        <f t="shared" si="543"/>
        <v>11297450</v>
      </c>
      <c r="E2442" s="135">
        <v>15529132</v>
      </c>
      <c r="F2442" s="135">
        <v>15350861.539999999</v>
      </c>
      <c r="G2442" s="23">
        <f t="shared" si="554"/>
        <v>98.852025599370265</v>
      </c>
      <c r="H2442" s="135">
        <v>11297450</v>
      </c>
      <c r="I2442" s="135">
        <f t="shared" si="524"/>
        <v>15529132</v>
      </c>
      <c r="J2442" s="135">
        <f t="shared" si="525"/>
        <v>15350861.539999999</v>
      </c>
      <c r="K2442" s="23">
        <f t="shared" si="555"/>
        <v>98.852025599370265</v>
      </c>
      <c r="L2442" s="135"/>
      <c r="M2442" s="135"/>
      <c r="N2442" s="135"/>
      <c r="O2442" s="23"/>
      <c r="P2442" s="19">
        <f t="shared" si="551"/>
        <v>4231682</v>
      </c>
      <c r="R2442" s="5"/>
    </row>
    <row r="2443" spans="1:19" s="2" customFormat="1" ht="15" customHeight="1" x14ac:dyDescent="0.2">
      <c r="A2443" s="42"/>
      <c r="B2443" s="32"/>
      <c r="C2443" s="22" t="s">
        <v>16</v>
      </c>
      <c r="D2443" s="135">
        <f t="shared" si="543"/>
        <v>31506716</v>
      </c>
      <c r="E2443" s="135">
        <v>64509264</v>
      </c>
      <c r="F2443" s="135">
        <v>63120975.950000003</v>
      </c>
      <c r="G2443" s="23">
        <f t="shared" si="554"/>
        <v>97.847924524452807</v>
      </c>
      <c r="H2443" s="135">
        <v>31506716</v>
      </c>
      <c r="I2443" s="135">
        <f t="shared" si="524"/>
        <v>64509264</v>
      </c>
      <c r="J2443" s="135">
        <f t="shared" si="525"/>
        <v>63120975.950000003</v>
      </c>
      <c r="K2443" s="23">
        <f t="shared" si="555"/>
        <v>97.847924524452807</v>
      </c>
      <c r="L2443" s="135"/>
      <c r="M2443" s="135"/>
      <c r="N2443" s="135"/>
      <c r="O2443" s="23"/>
      <c r="P2443" s="19">
        <f t="shared" si="551"/>
        <v>33002548</v>
      </c>
      <c r="R2443" s="5"/>
    </row>
    <row r="2444" spans="1:19" s="2" customFormat="1" ht="12.75" customHeight="1" x14ac:dyDescent="0.2">
      <c r="A2444" s="42"/>
      <c r="B2444" s="32"/>
      <c r="C2444" s="22" t="s">
        <v>17</v>
      </c>
      <c r="D2444" s="135">
        <f t="shared" si="543"/>
        <v>103750</v>
      </c>
      <c r="E2444" s="135">
        <v>158200</v>
      </c>
      <c r="F2444" s="135">
        <v>147817.79</v>
      </c>
      <c r="G2444" s="23">
        <f t="shared" si="554"/>
        <v>93.437288242730716</v>
      </c>
      <c r="H2444" s="135">
        <v>103750</v>
      </c>
      <c r="I2444" s="135">
        <f t="shared" si="524"/>
        <v>158200</v>
      </c>
      <c r="J2444" s="135">
        <f t="shared" si="525"/>
        <v>147817.79</v>
      </c>
      <c r="K2444" s="23">
        <f t="shared" si="555"/>
        <v>93.437288242730716</v>
      </c>
      <c r="L2444" s="135"/>
      <c r="M2444" s="135"/>
      <c r="N2444" s="135"/>
      <c r="O2444" s="23"/>
      <c r="P2444" s="19">
        <f t="shared" si="551"/>
        <v>54450</v>
      </c>
      <c r="R2444" s="5"/>
    </row>
    <row r="2445" spans="1:19" s="2" customFormat="1" ht="38.25" customHeight="1" x14ac:dyDescent="0.2">
      <c r="A2445" s="42"/>
      <c r="B2445" s="32"/>
      <c r="C2445" s="24" t="s">
        <v>149</v>
      </c>
      <c r="D2445" s="135">
        <f t="shared" si="543"/>
        <v>900000</v>
      </c>
      <c r="E2445" s="135">
        <v>2807434</v>
      </c>
      <c r="F2445" s="135">
        <v>2282814.41</v>
      </c>
      <c r="G2445" s="23">
        <f t="shared" si="554"/>
        <v>81.313199526685224</v>
      </c>
      <c r="H2445" s="135">
        <v>900000</v>
      </c>
      <c r="I2445" s="135">
        <f t="shared" si="524"/>
        <v>2807434</v>
      </c>
      <c r="J2445" s="135">
        <f t="shared" si="525"/>
        <v>2282814.41</v>
      </c>
      <c r="K2445" s="23">
        <f t="shared" si="555"/>
        <v>81.313199526685224</v>
      </c>
      <c r="L2445" s="135"/>
      <c r="M2445" s="135"/>
      <c r="N2445" s="135"/>
      <c r="O2445" s="23"/>
      <c r="P2445" s="19">
        <f t="shared" si="551"/>
        <v>1907434</v>
      </c>
      <c r="R2445" s="5"/>
    </row>
    <row r="2446" spans="1:19" s="2" customFormat="1" ht="12.75" customHeight="1" x14ac:dyDescent="0.2">
      <c r="A2446" s="42"/>
      <c r="B2446" s="32"/>
      <c r="C2446" s="25" t="s">
        <v>111</v>
      </c>
      <c r="D2446" s="135">
        <f t="shared" si="543"/>
        <v>5280040</v>
      </c>
      <c r="E2446" s="135">
        <f>SUM(E2448)</f>
        <v>5233267</v>
      </c>
      <c r="F2446" s="135">
        <f>SUM(F2448)</f>
        <v>4491065.57</v>
      </c>
      <c r="G2446" s="23">
        <f t="shared" si="554"/>
        <v>85.817627306231472</v>
      </c>
      <c r="H2446" s="135">
        <f>SUM(H2448)</f>
        <v>5280040</v>
      </c>
      <c r="I2446" s="135">
        <f t="shared" si="524"/>
        <v>5233267</v>
      </c>
      <c r="J2446" s="135">
        <f t="shared" si="525"/>
        <v>4491065.57</v>
      </c>
      <c r="K2446" s="23">
        <f t="shared" si="555"/>
        <v>85.817627306231472</v>
      </c>
      <c r="L2446" s="135"/>
      <c r="M2446" s="135"/>
      <c r="N2446" s="135"/>
      <c r="O2446" s="23"/>
      <c r="P2446" s="19">
        <f t="shared" si="551"/>
        <v>-46773</v>
      </c>
      <c r="R2446" s="5"/>
    </row>
    <row r="2447" spans="1:19" s="2" customFormat="1" ht="15" customHeight="1" x14ac:dyDescent="0.2">
      <c r="A2447" s="42"/>
      <c r="B2447" s="32"/>
      <c r="C2447" s="26" t="s">
        <v>22</v>
      </c>
      <c r="D2447" s="135"/>
      <c r="E2447" s="135"/>
      <c r="F2447" s="135"/>
      <c r="G2447" s="23"/>
      <c r="H2447" s="135"/>
      <c r="I2447" s="135"/>
      <c r="J2447" s="135"/>
      <c r="K2447" s="23"/>
      <c r="L2447" s="135"/>
      <c r="M2447" s="135"/>
      <c r="N2447" s="135"/>
      <c r="O2447" s="23"/>
      <c r="P2447" s="19">
        <f t="shared" si="551"/>
        <v>0</v>
      </c>
      <c r="R2447" s="5"/>
    </row>
    <row r="2448" spans="1:19" s="2" customFormat="1" ht="14.25" customHeight="1" x14ac:dyDescent="0.2">
      <c r="A2448" s="42"/>
      <c r="B2448" s="32"/>
      <c r="C2448" s="22" t="s">
        <v>7</v>
      </c>
      <c r="D2448" s="135">
        <f t="shared" si="543"/>
        <v>5280040</v>
      </c>
      <c r="E2448" s="135">
        <f>4983267+250000</f>
        <v>5233267</v>
      </c>
      <c r="F2448" s="135">
        <v>4491065.57</v>
      </c>
      <c r="G2448" s="23">
        <f t="shared" ref="G2448" si="556">F2448/E2448*100</f>
        <v>85.817627306231472</v>
      </c>
      <c r="H2448" s="135">
        <v>5280040</v>
      </c>
      <c r="I2448" s="135">
        <f t="shared" si="524"/>
        <v>5233267</v>
      </c>
      <c r="J2448" s="135">
        <f t="shared" si="525"/>
        <v>4491065.57</v>
      </c>
      <c r="K2448" s="23">
        <f t="shared" si="555"/>
        <v>85.817627306231472</v>
      </c>
      <c r="L2448" s="135"/>
      <c r="M2448" s="135"/>
      <c r="N2448" s="135"/>
      <c r="O2448" s="23"/>
      <c r="P2448" s="19">
        <f t="shared" si="551"/>
        <v>-46773</v>
      </c>
      <c r="R2448" s="5"/>
    </row>
    <row r="2449" spans="1:18" s="2" customFormat="1" x14ac:dyDescent="0.2">
      <c r="A2449" s="42"/>
      <c r="B2449" s="32"/>
      <c r="C2449" s="27" t="s">
        <v>15</v>
      </c>
      <c r="D2449" s="135"/>
      <c r="E2449" s="135"/>
      <c r="F2449" s="135"/>
      <c r="G2449" s="23"/>
      <c r="H2449" s="135"/>
      <c r="I2449" s="135"/>
      <c r="J2449" s="135"/>
      <c r="K2449" s="23"/>
      <c r="L2449" s="135"/>
      <c r="M2449" s="135"/>
      <c r="N2449" s="135"/>
      <c r="O2449" s="23"/>
      <c r="P2449" s="19">
        <f t="shared" si="551"/>
        <v>0</v>
      </c>
      <c r="R2449" s="5"/>
    </row>
    <row r="2450" spans="1:18" s="2" customFormat="1" ht="44.25" customHeight="1" x14ac:dyDescent="0.2">
      <c r="A2450" s="42"/>
      <c r="B2450" s="48"/>
      <c r="C2450" s="28" t="s">
        <v>226</v>
      </c>
      <c r="D2450" s="140"/>
      <c r="E2450" s="140">
        <v>250000</v>
      </c>
      <c r="F2450" s="140"/>
      <c r="G2450" s="50">
        <f t="shared" ref="G2450" si="557">F2450/E2450*100</f>
        <v>0</v>
      </c>
      <c r="H2450" s="140"/>
      <c r="I2450" s="140">
        <f t="shared" si="524"/>
        <v>250000</v>
      </c>
      <c r="J2450" s="140"/>
      <c r="K2450" s="50">
        <f t="shared" ref="K2450" si="558">J2450/I2450*100</f>
        <v>0</v>
      </c>
      <c r="L2450" s="140"/>
      <c r="M2450" s="140"/>
      <c r="N2450" s="140"/>
      <c r="O2450" s="50"/>
      <c r="P2450" s="34">
        <f t="shared" si="551"/>
        <v>250000</v>
      </c>
      <c r="R2450" s="5"/>
    </row>
    <row r="2451" spans="1:18" s="2" customFormat="1" ht="15.75" customHeight="1" x14ac:dyDescent="0.2">
      <c r="A2451" s="52"/>
      <c r="B2451" s="85">
        <v>85595</v>
      </c>
      <c r="C2451" s="87" t="s">
        <v>28</v>
      </c>
      <c r="D2451" s="135">
        <f t="shared" si="543"/>
        <v>6500074</v>
      </c>
      <c r="E2451" s="139">
        <f>SUM(E2452,E2461)</f>
        <v>8533174</v>
      </c>
      <c r="F2451" s="135">
        <f>SUM(F2452,F2461)</f>
        <v>8198456.3100000005</v>
      </c>
      <c r="G2451" s="23">
        <f t="shared" si="539"/>
        <v>96.077453829020726</v>
      </c>
      <c r="H2451" s="139">
        <f>SUM(H2452,H2461)</f>
        <v>6444074</v>
      </c>
      <c r="I2451" s="135">
        <f t="shared" si="524"/>
        <v>8364484</v>
      </c>
      <c r="J2451" s="135">
        <f t="shared" si="525"/>
        <v>8040558.3000000007</v>
      </c>
      <c r="K2451" s="54">
        <f t="shared" si="540"/>
        <v>96.127367808940761</v>
      </c>
      <c r="L2451" s="139">
        <f>SUM(L2452,L2461)</f>
        <v>56000</v>
      </c>
      <c r="M2451" s="139">
        <f>SUM(M2452,M2461)</f>
        <v>168690</v>
      </c>
      <c r="N2451" s="139">
        <f>SUM(N2452,N2461)</f>
        <v>157898.01</v>
      </c>
      <c r="O2451" s="54">
        <f t="shared" ref="O2451:O2457" si="559">N2451/M2451*100</f>
        <v>93.602471990040911</v>
      </c>
      <c r="P2451" s="58">
        <f t="shared" si="522"/>
        <v>2033100</v>
      </c>
      <c r="R2451" s="5"/>
    </row>
    <row r="2452" spans="1:18" s="2" customFormat="1" ht="11.25" customHeight="1" x14ac:dyDescent="0.2">
      <c r="A2452" s="52"/>
      <c r="B2452" s="32"/>
      <c r="C2452" s="41" t="s">
        <v>110</v>
      </c>
      <c r="D2452" s="135">
        <f t="shared" si="543"/>
        <v>6500074</v>
      </c>
      <c r="E2452" s="135">
        <f>SUM(E2454,E2458,E2459,E2460)</f>
        <v>8283174</v>
      </c>
      <c r="F2452" s="135">
        <f>SUM(F2454,F2458,F2459,F2460)</f>
        <v>7948456.3100000005</v>
      </c>
      <c r="G2452" s="23">
        <f t="shared" si="539"/>
        <v>95.959064846398263</v>
      </c>
      <c r="H2452" s="135">
        <f>SUM(H2454,H2458,H2459,H2460)</f>
        <v>6444074</v>
      </c>
      <c r="I2452" s="135">
        <f t="shared" si="524"/>
        <v>8114484</v>
      </c>
      <c r="J2452" s="135">
        <f t="shared" si="525"/>
        <v>7790558.3000000007</v>
      </c>
      <c r="K2452" s="23">
        <f t="shared" si="540"/>
        <v>96.008055472165594</v>
      </c>
      <c r="L2452" s="135">
        <f>SUM(L2454,L2458,L2459,L2460)</f>
        <v>56000</v>
      </c>
      <c r="M2452" s="135">
        <f>SUM(M2454,M2458,M2459,M2460)</f>
        <v>168690</v>
      </c>
      <c r="N2452" s="135">
        <f>SUM(N2454,N2458,N2459,N2460)</f>
        <v>157898.01</v>
      </c>
      <c r="O2452" s="23">
        <f t="shared" si="559"/>
        <v>93.602471990040911</v>
      </c>
      <c r="P2452" s="19">
        <f t="shared" si="522"/>
        <v>1783100</v>
      </c>
      <c r="R2452" s="5"/>
    </row>
    <row r="2453" spans="1:18" s="2" customFormat="1" ht="10.5" customHeight="1" x14ac:dyDescent="0.2">
      <c r="A2453" s="52"/>
      <c r="B2453" s="32"/>
      <c r="C2453" s="27" t="s">
        <v>22</v>
      </c>
      <c r="D2453" s="135"/>
      <c r="E2453" s="135"/>
      <c r="F2453" s="135"/>
      <c r="G2453" s="23"/>
      <c r="H2453" s="135"/>
      <c r="I2453" s="135">
        <f t="shared" si="524"/>
        <v>0</v>
      </c>
      <c r="J2453" s="135"/>
      <c r="K2453" s="23"/>
      <c r="L2453" s="135"/>
      <c r="M2453" s="135"/>
      <c r="N2453" s="135"/>
      <c r="O2453" s="23"/>
      <c r="P2453" s="19">
        <f t="shared" si="522"/>
        <v>0</v>
      </c>
      <c r="R2453" s="5"/>
    </row>
    <row r="2454" spans="1:18" s="2" customFormat="1" ht="13.5" customHeight="1" x14ac:dyDescent="0.2">
      <c r="A2454" s="52"/>
      <c r="B2454" s="32"/>
      <c r="C2454" s="22" t="s">
        <v>14</v>
      </c>
      <c r="D2454" s="135">
        <f t="shared" si="543"/>
        <v>416875</v>
      </c>
      <c r="E2454" s="135">
        <f>SUM(E2456:E2457)</f>
        <v>1383864</v>
      </c>
      <c r="F2454" s="135">
        <f t="shared" ref="F2454" si="560">SUM(F2456:F2457)</f>
        <v>1206063.67</v>
      </c>
      <c r="G2454" s="23">
        <f t="shared" ref="G2454" si="561">F2454/E2454*100</f>
        <v>87.151892816057057</v>
      </c>
      <c r="H2454" s="135">
        <f t="shared" ref="H2454" si="562">SUM(H2456:H2457)</f>
        <v>360875</v>
      </c>
      <c r="I2454" s="135">
        <f t="shared" si="524"/>
        <v>1215174</v>
      </c>
      <c r="J2454" s="135">
        <f t="shared" si="525"/>
        <v>1048165.6599999999</v>
      </c>
      <c r="K2454" s="23">
        <f t="shared" ref="K2454" si="563">J2454/I2454*100</f>
        <v>86.25642582872905</v>
      </c>
      <c r="L2454" s="135">
        <f t="shared" ref="L2454:N2454" si="564">SUM(L2456:L2457)</f>
        <v>56000</v>
      </c>
      <c r="M2454" s="135">
        <f t="shared" si="564"/>
        <v>168690</v>
      </c>
      <c r="N2454" s="135">
        <f t="shared" si="564"/>
        <v>157898.01</v>
      </c>
      <c r="O2454" s="23">
        <f t="shared" si="559"/>
        <v>93.602471990040911</v>
      </c>
      <c r="P2454" s="19">
        <f t="shared" si="522"/>
        <v>966989</v>
      </c>
      <c r="R2454" s="5"/>
    </row>
    <row r="2455" spans="1:18" s="2" customFormat="1" ht="11.25" customHeight="1" x14ac:dyDescent="0.2">
      <c r="A2455" s="52"/>
      <c r="B2455" s="32"/>
      <c r="C2455" s="27" t="s">
        <v>15</v>
      </c>
      <c r="D2455" s="135"/>
      <c r="E2455" s="135"/>
      <c r="F2455" s="135"/>
      <c r="G2455" s="23"/>
      <c r="H2455" s="135"/>
      <c r="I2455" s="135"/>
      <c r="J2455" s="135"/>
      <c r="K2455" s="23"/>
      <c r="L2455" s="135"/>
      <c r="M2455" s="135"/>
      <c r="N2455" s="135"/>
      <c r="O2455" s="23"/>
      <c r="P2455" s="19">
        <f t="shared" si="522"/>
        <v>0</v>
      </c>
      <c r="R2455" s="5"/>
    </row>
    <row r="2456" spans="1:18" s="2" customFormat="1" ht="12.75" customHeight="1" x14ac:dyDescent="0.2">
      <c r="A2456" s="52"/>
      <c r="B2456" s="32"/>
      <c r="C2456" s="27" t="s">
        <v>19</v>
      </c>
      <c r="D2456" s="135">
        <f t="shared" si="543"/>
        <v>0</v>
      </c>
      <c r="E2456" s="135">
        <v>18947</v>
      </c>
      <c r="F2456" s="135">
        <v>18946</v>
      </c>
      <c r="G2456" s="23">
        <f t="shared" ref="G2456:G2465" si="565">F2456/E2456*100</f>
        <v>99.994722119596773</v>
      </c>
      <c r="H2456" s="135"/>
      <c r="I2456" s="135">
        <f t="shared" si="524"/>
        <v>18947</v>
      </c>
      <c r="J2456" s="135">
        <f t="shared" si="525"/>
        <v>18946</v>
      </c>
      <c r="K2456" s="23">
        <f t="shared" ref="K2456:K2465" si="566">J2456/I2456*100</f>
        <v>99.994722119596773</v>
      </c>
      <c r="L2456" s="135"/>
      <c r="M2456" s="135"/>
      <c r="N2456" s="135"/>
      <c r="O2456" s="23"/>
      <c r="P2456" s="19">
        <f t="shared" si="522"/>
        <v>18947</v>
      </c>
      <c r="R2456" s="5"/>
    </row>
    <row r="2457" spans="1:18" s="2" customFormat="1" ht="12" customHeight="1" x14ac:dyDescent="0.2">
      <c r="A2457" s="57"/>
      <c r="B2457" s="36"/>
      <c r="C2457" s="188" t="s">
        <v>18</v>
      </c>
      <c r="D2457" s="136">
        <f t="shared" si="543"/>
        <v>416875</v>
      </c>
      <c r="E2457" s="136">
        <v>1364917</v>
      </c>
      <c r="F2457" s="136">
        <v>1187117.67</v>
      </c>
      <c r="G2457" s="38">
        <f t="shared" si="565"/>
        <v>86.97361597811441</v>
      </c>
      <c r="H2457" s="136">
        <v>360875</v>
      </c>
      <c r="I2457" s="136">
        <f t="shared" si="524"/>
        <v>1196227</v>
      </c>
      <c r="J2457" s="136">
        <f t="shared" si="524"/>
        <v>1029219.6599999999</v>
      </c>
      <c r="K2457" s="38">
        <f t="shared" si="566"/>
        <v>86.038825406883461</v>
      </c>
      <c r="L2457" s="136">
        <v>56000</v>
      </c>
      <c r="M2457" s="136">
        <v>168690</v>
      </c>
      <c r="N2457" s="136">
        <v>157898.01</v>
      </c>
      <c r="O2457" s="38">
        <f t="shared" si="559"/>
        <v>93.602471990040911</v>
      </c>
      <c r="P2457" s="34">
        <f t="shared" si="522"/>
        <v>948042</v>
      </c>
      <c r="R2457" s="5"/>
    </row>
    <row r="2458" spans="1:18" s="2" customFormat="1" ht="15" customHeight="1" x14ac:dyDescent="0.2">
      <c r="A2458" s="52"/>
      <c r="B2458" s="32"/>
      <c r="C2458" s="22" t="s">
        <v>16</v>
      </c>
      <c r="D2458" s="135">
        <f t="shared" si="543"/>
        <v>3513325</v>
      </c>
      <c r="E2458" s="135">
        <v>3642150</v>
      </c>
      <c r="F2458" s="135">
        <v>3641933.08</v>
      </c>
      <c r="G2458" s="23">
        <f t="shared" si="565"/>
        <v>99.994044177203023</v>
      </c>
      <c r="H2458" s="135">
        <v>3513325</v>
      </c>
      <c r="I2458" s="135">
        <f t="shared" ref="I2458:J2521" si="567">E2458-M2458</f>
        <v>3642150</v>
      </c>
      <c r="J2458" s="135">
        <f t="shared" si="567"/>
        <v>3641933.08</v>
      </c>
      <c r="K2458" s="23">
        <f t="shared" si="566"/>
        <v>99.994044177203023</v>
      </c>
      <c r="L2458" s="135"/>
      <c r="M2458" s="135"/>
      <c r="N2458" s="135"/>
      <c r="O2458" s="23"/>
      <c r="P2458" s="19">
        <f t="shared" si="522"/>
        <v>128825</v>
      </c>
      <c r="R2458" s="5"/>
    </row>
    <row r="2459" spans="1:18" s="2" customFormat="1" ht="15" customHeight="1" x14ac:dyDescent="0.2">
      <c r="A2459" s="52"/>
      <c r="B2459" s="32"/>
      <c r="C2459" s="22" t="s">
        <v>17</v>
      </c>
      <c r="D2459" s="135"/>
      <c r="E2459" s="135">
        <v>10000</v>
      </c>
      <c r="F2459" s="135">
        <v>1897.2</v>
      </c>
      <c r="G2459" s="23">
        <f t="shared" si="565"/>
        <v>18.972000000000001</v>
      </c>
      <c r="H2459" s="135"/>
      <c r="I2459" s="135">
        <f t="shared" si="567"/>
        <v>10000</v>
      </c>
      <c r="J2459" s="135">
        <f t="shared" si="567"/>
        <v>1897.2</v>
      </c>
      <c r="K2459" s="23">
        <f t="shared" si="566"/>
        <v>18.972000000000001</v>
      </c>
      <c r="L2459" s="135"/>
      <c r="M2459" s="135"/>
      <c r="N2459" s="135"/>
      <c r="O2459" s="23"/>
      <c r="P2459" s="19">
        <f t="shared" si="522"/>
        <v>10000</v>
      </c>
      <c r="R2459" s="5"/>
    </row>
    <row r="2460" spans="1:18" s="2" customFormat="1" ht="37.5" customHeight="1" x14ac:dyDescent="0.2">
      <c r="A2460" s="52"/>
      <c r="B2460" s="32"/>
      <c r="C2460" s="24" t="s">
        <v>149</v>
      </c>
      <c r="D2460" s="135">
        <f t="shared" si="543"/>
        <v>2569874</v>
      </c>
      <c r="E2460" s="135">
        <v>3247160</v>
      </c>
      <c r="F2460" s="135">
        <v>3098562.36</v>
      </c>
      <c r="G2460" s="23">
        <f t="shared" si="565"/>
        <v>95.423765998595684</v>
      </c>
      <c r="H2460" s="135">
        <v>2569874</v>
      </c>
      <c r="I2460" s="135">
        <f t="shared" si="567"/>
        <v>3247160</v>
      </c>
      <c r="J2460" s="135">
        <f t="shared" si="567"/>
        <v>3098562.36</v>
      </c>
      <c r="K2460" s="23">
        <f t="shared" si="566"/>
        <v>95.423765998595684</v>
      </c>
      <c r="L2460" s="135"/>
      <c r="M2460" s="135"/>
      <c r="N2460" s="135"/>
      <c r="O2460" s="23"/>
      <c r="P2460" s="19">
        <f t="shared" si="522"/>
        <v>677286</v>
      </c>
      <c r="R2460" s="5"/>
    </row>
    <row r="2461" spans="1:18" s="2" customFormat="1" ht="15" customHeight="1" x14ac:dyDescent="0.2">
      <c r="A2461" s="52"/>
      <c r="B2461" s="32"/>
      <c r="C2461" s="25" t="s">
        <v>111</v>
      </c>
      <c r="D2461" s="135"/>
      <c r="E2461" s="135">
        <f>SUM(E2463)</f>
        <v>250000</v>
      </c>
      <c r="F2461" s="135">
        <f>SUM(F2463)</f>
        <v>250000</v>
      </c>
      <c r="G2461" s="23">
        <f t="shared" si="565"/>
        <v>100</v>
      </c>
      <c r="H2461" s="135">
        <f>SUM(H2463)</f>
        <v>0</v>
      </c>
      <c r="I2461" s="135">
        <f t="shared" si="567"/>
        <v>250000</v>
      </c>
      <c r="J2461" s="135">
        <f t="shared" si="567"/>
        <v>250000</v>
      </c>
      <c r="K2461" s="23">
        <f t="shared" si="566"/>
        <v>100</v>
      </c>
      <c r="L2461" s="135"/>
      <c r="M2461" s="135"/>
      <c r="N2461" s="135"/>
      <c r="O2461" s="23"/>
      <c r="P2461" s="19"/>
      <c r="R2461" s="5"/>
    </row>
    <row r="2462" spans="1:18" s="2" customFormat="1" x14ac:dyDescent="0.2">
      <c r="A2462" s="52"/>
      <c r="B2462" s="32"/>
      <c r="C2462" s="26" t="s">
        <v>22</v>
      </c>
      <c r="D2462" s="135"/>
      <c r="E2462" s="135"/>
      <c r="F2462" s="135"/>
      <c r="G2462" s="23"/>
      <c r="H2462" s="135"/>
      <c r="I2462" s="135"/>
      <c r="J2462" s="135"/>
      <c r="K2462" s="23"/>
      <c r="L2462" s="135"/>
      <c r="M2462" s="135"/>
      <c r="N2462" s="135"/>
      <c r="O2462" s="23"/>
      <c r="P2462" s="19"/>
      <c r="R2462" s="5"/>
    </row>
    <row r="2463" spans="1:18" s="2" customFormat="1" ht="15" customHeight="1" x14ac:dyDescent="0.2">
      <c r="A2463" s="52"/>
      <c r="B2463" s="32"/>
      <c r="C2463" s="22" t="s">
        <v>7</v>
      </c>
      <c r="D2463" s="135"/>
      <c r="E2463" s="135">
        <v>250000</v>
      </c>
      <c r="F2463" s="135">
        <v>250000</v>
      </c>
      <c r="G2463" s="23">
        <f t="shared" si="565"/>
        <v>100</v>
      </c>
      <c r="H2463" s="135"/>
      <c r="I2463" s="135">
        <f t="shared" si="567"/>
        <v>250000</v>
      </c>
      <c r="J2463" s="135">
        <f t="shared" si="567"/>
        <v>250000</v>
      </c>
      <c r="K2463" s="23">
        <f t="shared" si="566"/>
        <v>100</v>
      </c>
      <c r="L2463" s="135"/>
      <c r="M2463" s="135"/>
      <c r="N2463" s="135"/>
      <c r="O2463" s="23"/>
      <c r="P2463" s="19"/>
      <c r="R2463" s="5"/>
    </row>
    <row r="2464" spans="1:18" s="2" customFormat="1" hidden="1" x14ac:dyDescent="0.2">
      <c r="A2464" s="52"/>
      <c r="B2464" s="32"/>
      <c r="C2464" s="27" t="s">
        <v>15</v>
      </c>
      <c r="D2464" s="135"/>
      <c r="E2464" s="135"/>
      <c r="F2464" s="135"/>
      <c r="G2464" s="23"/>
      <c r="H2464" s="135"/>
      <c r="I2464" s="135">
        <f t="shared" si="567"/>
        <v>0</v>
      </c>
      <c r="J2464" s="135">
        <f t="shared" si="567"/>
        <v>0</v>
      </c>
      <c r="K2464" s="23"/>
      <c r="L2464" s="135"/>
      <c r="M2464" s="135"/>
      <c r="N2464" s="135"/>
      <c r="O2464" s="23"/>
      <c r="P2464" s="19"/>
      <c r="R2464" s="5"/>
    </row>
    <row r="2465" spans="1:18" s="2" customFormat="1" ht="39" hidden="1" customHeight="1" x14ac:dyDescent="0.2">
      <c r="A2465" s="52"/>
      <c r="B2465" s="48"/>
      <c r="C2465" s="51" t="s">
        <v>150</v>
      </c>
      <c r="D2465" s="140"/>
      <c r="E2465" s="140"/>
      <c r="F2465" s="140"/>
      <c r="G2465" s="50" t="e">
        <f t="shared" si="565"/>
        <v>#DIV/0!</v>
      </c>
      <c r="H2465" s="140"/>
      <c r="I2465" s="140">
        <f t="shared" si="567"/>
        <v>0</v>
      </c>
      <c r="J2465" s="140">
        <f t="shared" si="567"/>
        <v>0</v>
      </c>
      <c r="K2465" s="50" t="e">
        <f t="shared" si="566"/>
        <v>#DIV/0!</v>
      </c>
      <c r="L2465" s="140"/>
      <c r="M2465" s="140"/>
      <c r="N2465" s="140"/>
      <c r="O2465" s="50"/>
      <c r="P2465" s="34">
        <f t="shared" si="522"/>
        <v>0</v>
      </c>
      <c r="R2465" s="5"/>
    </row>
    <row r="2466" spans="1:18" s="17" customFormat="1" ht="15.75" customHeight="1" x14ac:dyDescent="0.3">
      <c r="A2466" s="189">
        <v>900</v>
      </c>
      <c r="B2466" s="190" t="s">
        <v>34</v>
      </c>
      <c r="C2466" s="191"/>
      <c r="D2466" s="155">
        <f t="shared" ref="D2466:D2519" si="568">H2466+L2466</f>
        <v>793668454</v>
      </c>
      <c r="E2466" s="148">
        <f>SUM(E2467,E2482,E2498,E2513,E2573,E2588,E2603,E2618,E2633,E2648,E2694,E2528,E2543,E2558,E2663,E2679)</f>
        <v>858686493</v>
      </c>
      <c r="F2466" s="155">
        <f>SUM(F2467,F2482,F2498,F2513,F2573,F2588,F2603,F2618,F2633,F2648,F2694,F2528,F2543,F2558,F2663,F2679)</f>
        <v>834465649.38</v>
      </c>
      <c r="G2466" s="187">
        <f t="shared" si="441"/>
        <v>97.179314707119772</v>
      </c>
      <c r="H2466" s="155">
        <f>SUM(H2467,H2482,H2498,H2513,H2573,H2588,H2603,H2618,H2633,H2648,H2694,H2528,H2543,H2558,H2663,H2679)</f>
        <v>792963454</v>
      </c>
      <c r="I2466" s="155">
        <f t="shared" si="567"/>
        <v>857866493</v>
      </c>
      <c r="J2466" s="155">
        <f t="shared" si="567"/>
        <v>833676670.98000002</v>
      </c>
      <c r="K2466" s="187">
        <f t="shared" si="448"/>
        <v>97.180234661525589</v>
      </c>
      <c r="L2466" s="155">
        <f>SUM(L2467,L2482,L2498,L2513,L2573,L2588,L2603,L2618,L2633,L2648,L2694,L2528,L2543,L2558,L2663,L2679)</f>
        <v>705000</v>
      </c>
      <c r="M2466" s="155">
        <f>SUM(M2467,M2482,M2498,M2513,M2573,M2588,M2603,M2618,M2633,M2648,M2694,M2528,M2543,M2558,M2663,M2679)</f>
        <v>820000</v>
      </c>
      <c r="N2466" s="155">
        <f>SUM(N2467,N2482,N2498,N2513,N2573,N2588,N2603,N2618,N2633,N2648,N2694,N2528,N2543,N2558,N2663,N2679)</f>
        <v>788978.4</v>
      </c>
      <c r="O2466" s="187">
        <f>N2466/M2466*100</f>
        <v>96.216878048780487</v>
      </c>
      <c r="P2466" s="33">
        <f t="shared" si="446"/>
        <v>65018039</v>
      </c>
      <c r="R2466" s="5"/>
    </row>
    <row r="2467" spans="1:18" s="2" customFormat="1" ht="12" customHeight="1" x14ac:dyDescent="0.2">
      <c r="A2467" s="42"/>
      <c r="B2467" s="85">
        <v>90001</v>
      </c>
      <c r="C2467" s="86" t="s">
        <v>97</v>
      </c>
      <c r="D2467" s="135">
        <f t="shared" si="568"/>
        <v>25196700</v>
      </c>
      <c r="E2467" s="139">
        <f>SUM(E2468,E2477)</f>
        <v>23749173</v>
      </c>
      <c r="F2467" s="135">
        <f>SUM(F2468,F2477)</f>
        <v>22773596.609999999</v>
      </c>
      <c r="G2467" s="23">
        <f t="shared" si="441"/>
        <v>95.892166897769442</v>
      </c>
      <c r="H2467" s="135">
        <f>SUM(H2468,H2477)</f>
        <v>25196700</v>
      </c>
      <c r="I2467" s="135">
        <f t="shared" si="567"/>
        <v>23749173</v>
      </c>
      <c r="J2467" s="135">
        <f t="shared" si="567"/>
        <v>22773596.609999999</v>
      </c>
      <c r="K2467" s="23">
        <f t="shared" si="448"/>
        <v>95.892166897769442</v>
      </c>
      <c r="L2467" s="135"/>
      <c r="M2467" s="135"/>
      <c r="N2467" s="135"/>
      <c r="O2467" s="23"/>
      <c r="P2467" s="58">
        <f t="shared" si="446"/>
        <v>-1447527</v>
      </c>
      <c r="R2467" s="5"/>
    </row>
    <row r="2468" spans="1:18" s="2" customFormat="1" ht="11.25" customHeight="1" x14ac:dyDescent="0.2">
      <c r="A2468" s="42"/>
      <c r="B2468" s="32"/>
      <c r="C2468" s="41" t="s">
        <v>110</v>
      </c>
      <c r="D2468" s="135">
        <f t="shared" si="568"/>
        <v>19896700</v>
      </c>
      <c r="E2468" s="135">
        <f>SUM(E2470,E2474,E2475,E2476)</f>
        <v>19139381</v>
      </c>
      <c r="F2468" s="135">
        <f>SUM(F2470,F2474,F2475,F2476)</f>
        <v>18206343.210000001</v>
      </c>
      <c r="G2468" s="23">
        <f t="shared" si="441"/>
        <v>95.125036750143593</v>
      </c>
      <c r="H2468" s="135">
        <f>SUM(H2470,H2474,H2475,H2476)</f>
        <v>19896700</v>
      </c>
      <c r="I2468" s="135">
        <f t="shared" si="567"/>
        <v>19139381</v>
      </c>
      <c r="J2468" s="135">
        <f t="shared" si="567"/>
        <v>18206343.210000001</v>
      </c>
      <c r="K2468" s="23">
        <f t="shared" si="448"/>
        <v>95.125036750143593</v>
      </c>
      <c r="L2468" s="135"/>
      <c r="M2468" s="135"/>
      <c r="N2468" s="135"/>
      <c r="O2468" s="23"/>
      <c r="P2468" s="19">
        <f t="shared" si="446"/>
        <v>-757319</v>
      </c>
      <c r="R2468" s="5"/>
    </row>
    <row r="2469" spans="1:18" s="2" customFormat="1" ht="14.25" customHeight="1" x14ac:dyDescent="0.2">
      <c r="A2469" s="42"/>
      <c r="B2469" s="45"/>
      <c r="C2469" s="27" t="s">
        <v>22</v>
      </c>
      <c r="D2469" s="135"/>
      <c r="E2469" s="135"/>
      <c r="F2469" s="135"/>
      <c r="G2469" s="23"/>
      <c r="H2469" s="135"/>
      <c r="I2469" s="135"/>
      <c r="J2469" s="135"/>
      <c r="K2469" s="23"/>
      <c r="L2469" s="135"/>
      <c r="M2469" s="135"/>
      <c r="N2469" s="135"/>
      <c r="O2469" s="23"/>
      <c r="P2469" s="19">
        <f t="shared" si="446"/>
        <v>0</v>
      </c>
      <c r="R2469" s="5"/>
    </row>
    <row r="2470" spans="1:18" s="2" customFormat="1" ht="10.5" customHeight="1" x14ac:dyDescent="0.2">
      <c r="A2470" s="42"/>
      <c r="B2470" s="45"/>
      <c r="C2470" s="22" t="s">
        <v>14</v>
      </c>
      <c r="D2470" s="135">
        <f t="shared" si="568"/>
        <v>19896700</v>
      </c>
      <c r="E2470" s="135">
        <f>SUM(E2472:E2473)</f>
        <v>19139381</v>
      </c>
      <c r="F2470" s="135">
        <f>SUM(F2472:F2473)</f>
        <v>18206343.210000001</v>
      </c>
      <c r="G2470" s="23">
        <f t="shared" si="441"/>
        <v>95.125036750143593</v>
      </c>
      <c r="H2470" s="135">
        <f>SUM(H2472:H2473)</f>
        <v>19896700</v>
      </c>
      <c r="I2470" s="135">
        <f t="shared" si="567"/>
        <v>19139381</v>
      </c>
      <c r="J2470" s="135">
        <f t="shared" si="567"/>
        <v>18206343.210000001</v>
      </c>
      <c r="K2470" s="23">
        <f t="shared" si="448"/>
        <v>95.125036750143593</v>
      </c>
      <c r="L2470" s="135"/>
      <c r="M2470" s="135"/>
      <c r="N2470" s="135"/>
      <c r="O2470" s="23"/>
      <c r="P2470" s="19">
        <f t="shared" si="446"/>
        <v>-757319</v>
      </c>
      <c r="R2470" s="5"/>
    </row>
    <row r="2471" spans="1:18" s="2" customFormat="1" ht="12" customHeight="1" x14ac:dyDescent="0.2">
      <c r="A2471" s="42"/>
      <c r="B2471" s="45"/>
      <c r="C2471" s="27" t="s">
        <v>15</v>
      </c>
      <c r="D2471" s="135"/>
      <c r="E2471" s="135"/>
      <c r="F2471" s="135"/>
      <c r="G2471" s="23"/>
      <c r="H2471" s="135"/>
      <c r="I2471" s="135"/>
      <c r="J2471" s="135"/>
      <c r="K2471" s="23"/>
      <c r="L2471" s="135"/>
      <c r="M2471" s="135"/>
      <c r="N2471" s="135"/>
      <c r="O2471" s="23"/>
      <c r="P2471" s="19">
        <f t="shared" si="446"/>
        <v>0</v>
      </c>
      <c r="R2471" s="5"/>
    </row>
    <row r="2472" spans="1:18" s="2" customFormat="1" ht="12" customHeight="1" x14ac:dyDescent="0.2">
      <c r="A2472" s="42"/>
      <c r="B2472" s="45"/>
      <c r="C2472" s="27" t="s">
        <v>19</v>
      </c>
      <c r="D2472" s="135">
        <f t="shared" si="568"/>
        <v>10000</v>
      </c>
      <c r="E2472" s="135"/>
      <c r="F2472" s="135"/>
      <c r="G2472" s="23"/>
      <c r="H2472" s="135">
        <v>10000</v>
      </c>
      <c r="I2472" s="135"/>
      <c r="J2472" s="135"/>
      <c r="K2472" s="23"/>
      <c r="L2472" s="135"/>
      <c r="M2472" s="135"/>
      <c r="N2472" s="135"/>
      <c r="O2472" s="23"/>
      <c r="P2472" s="19">
        <f t="shared" si="446"/>
        <v>-10000</v>
      </c>
      <c r="R2472" s="5"/>
    </row>
    <row r="2473" spans="1:18" s="2" customFormat="1" ht="14.25" customHeight="1" x14ac:dyDescent="0.2">
      <c r="A2473" s="42"/>
      <c r="B2473" s="45"/>
      <c r="C2473" s="27" t="s">
        <v>18</v>
      </c>
      <c r="D2473" s="135">
        <f t="shared" si="568"/>
        <v>19886700</v>
      </c>
      <c r="E2473" s="135">
        <v>19139381</v>
      </c>
      <c r="F2473" s="135">
        <v>18206343.210000001</v>
      </c>
      <c r="G2473" s="23">
        <f t="shared" si="441"/>
        <v>95.125036750143593</v>
      </c>
      <c r="H2473" s="135">
        <v>19886700</v>
      </c>
      <c r="I2473" s="135">
        <f t="shared" si="567"/>
        <v>19139381</v>
      </c>
      <c r="J2473" s="135">
        <f t="shared" si="567"/>
        <v>18206343.210000001</v>
      </c>
      <c r="K2473" s="23">
        <f t="shared" si="448"/>
        <v>95.125036750143593</v>
      </c>
      <c r="L2473" s="135"/>
      <c r="M2473" s="135"/>
      <c r="N2473" s="135"/>
      <c r="O2473" s="23"/>
      <c r="P2473" s="19">
        <f t="shared" si="446"/>
        <v>-747319</v>
      </c>
      <c r="R2473" s="5"/>
    </row>
    <row r="2474" spans="1:18" s="2" customFormat="1" ht="13.5" hidden="1" customHeight="1" x14ac:dyDescent="0.2">
      <c r="A2474" s="42"/>
      <c r="B2474" s="45"/>
      <c r="C2474" s="22" t="s">
        <v>16</v>
      </c>
      <c r="D2474" s="135">
        <f t="shared" si="568"/>
        <v>0</v>
      </c>
      <c r="E2474" s="135"/>
      <c r="F2474" s="135"/>
      <c r="G2474" s="23"/>
      <c r="H2474" s="135"/>
      <c r="I2474" s="135">
        <f t="shared" si="567"/>
        <v>0</v>
      </c>
      <c r="J2474" s="135">
        <f t="shared" si="567"/>
        <v>0</v>
      </c>
      <c r="K2474" s="23"/>
      <c r="L2474" s="135"/>
      <c r="M2474" s="135"/>
      <c r="N2474" s="135"/>
      <c r="O2474" s="23"/>
      <c r="P2474" s="19">
        <f t="shared" si="446"/>
        <v>0</v>
      </c>
      <c r="R2474" s="5"/>
    </row>
    <row r="2475" spans="1:18" s="2" customFormat="1" ht="15" hidden="1" customHeight="1" x14ac:dyDescent="0.2">
      <c r="A2475" s="42"/>
      <c r="B2475" s="45"/>
      <c r="C2475" s="22" t="s">
        <v>17</v>
      </c>
      <c r="D2475" s="135">
        <f t="shared" si="568"/>
        <v>0</v>
      </c>
      <c r="E2475" s="135"/>
      <c r="F2475" s="135"/>
      <c r="G2475" s="23" t="e">
        <f t="shared" si="441"/>
        <v>#DIV/0!</v>
      </c>
      <c r="H2475" s="135"/>
      <c r="I2475" s="135">
        <f t="shared" si="567"/>
        <v>0</v>
      </c>
      <c r="J2475" s="135">
        <f t="shared" si="567"/>
        <v>0</v>
      </c>
      <c r="K2475" s="23" t="e">
        <f t="shared" si="448"/>
        <v>#DIV/0!</v>
      </c>
      <c r="L2475" s="135"/>
      <c r="M2475" s="135"/>
      <c r="N2475" s="135"/>
      <c r="O2475" s="23"/>
      <c r="P2475" s="19">
        <f t="shared" si="446"/>
        <v>0</v>
      </c>
      <c r="R2475" s="5"/>
    </row>
    <row r="2476" spans="1:18" s="2" customFormat="1" ht="39" hidden="1" customHeight="1" x14ac:dyDescent="0.2">
      <c r="A2476" s="42"/>
      <c r="B2476" s="45"/>
      <c r="C2476" s="24" t="s">
        <v>149</v>
      </c>
      <c r="D2476" s="135">
        <f t="shared" si="568"/>
        <v>0</v>
      </c>
      <c r="E2476" s="135"/>
      <c r="F2476" s="135"/>
      <c r="G2476" s="23" t="e">
        <f t="shared" si="441"/>
        <v>#DIV/0!</v>
      </c>
      <c r="H2476" s="135"/>
      <c r="I2476" s="135">
        <f t="shared" si="567"/>
        <v>0</v>
      </c>
      <c r="J2476" s="135">
        <f t="shared" si="567"/>
        <v>0</v>
      </c>
      <c r="K2476" s="23" t="e">
        <f t="shared" si="448"/>
        <v>#DIV/0!</v>
      </c>
      <c r="L2476" s="135"/>
      <c r="M2476" s="135"/>
      <c r="N2476" s="135"/>
      <c r="O2476" s="23"/>
      <c r="P2476" s="19">
        <f t="shared" si="446"/>
        <v>0</v>
      </c>
      <c r="R2476" s="5"/>
    </row>
    <row r="2477" spans="1:18" s="2" customFormat="1" ht="12.75" customHeight="1" x14ac:dyDescent="0.2">
      <c r="A2477" s="42"/>
      <c r="B2477" s="45"/>
      <c r="C2477" s="25" t="s">
        <v>111</v>
      </c>
      <c r="D2477" s="135">
        <f t="shared" si="568"/>
        <v>5300000</v>
      </c>
      <c r="E2477" s="135">
        <f>SUM(E2479)</f>
        <v>4609792</v>
      </c>
      <c r="F2477" s="135">
        <f>SUM(F2479)</f>
        <v>4567253.4000000004</v>
      </c>
      <c r="G2477" s="23">
        <f t="shared" si="441"/>
        <v>99.077212160548683</v>
      </c>
      <c r="H2477" s="135">
        <f>SUM(H2479)</f>
        <v>5300000</v>
      </c>
      <c r="I2477" s="135">
        <f t="shared" si="567"/>
        <v>4609792</v>
      </c>
      <c r="J2477" s="135">
        <f t="shared" si="567"/>
        <v>4567253.4000000004</v>
      </c>
      <c r="K2477" s="23">
        <f t="shared" ref="K2477:K2479" si="569">J2477/I2477*100</f>
        <v>99.077212160548683</v>
      </c>
      <c r="L2477" s="135"/>
      <c r="M2477" s="135"/>
      <c r="N2477" s="135"/>
      <c r="O2477" s="23"/>
      <c r="P2477" s="19">
        <f t="shared" si="446"/>
        <v>-690208</v>
      </c>
      <c r="R2477" s="5"/>
    </row>
    <row r="2478" spans="1:18" s="2" customFormat="1" x14ac:dyDescent="0.2">
      <c r="A2478" s="42"/>
      <c r="B2478" s="45"/>
      <c r="C2478" s="26" t="s">
        <v>22</v>
      </c>
      <c r="D2478" s="135"/>
      <c r="E2478" s="135"/>
      <c r="F2478" s="135"/>
      <c r="G2478" s="23"/>
      <c r="H2478" s="135"/>
      <c r="I2478" s="135"/>
      <c r="J2478" s="135"/>
      <c r="K2478" s="23"/>
      <c r="L2478" s="135"/>
      <c r="M2478" s="135"/>
      <c r="N2478" s="135"/>
      <c r="O2478" s="23"/>
      <c r="P2478" s="19">
        <f t="shared" si="446"/>
        <v>0</v>
      </c>
      <c r="R2478" s="5"/>
    </row>
    <row r="2479" spans="1:18" s="2" customFormat="1" ht="15" customHeight="1" x14ac:dyDescent="0.2">
      <c r="A2479" s="117"/>
      <c r="B2479" s="112"/>
      <c r="C2479" s="49" t="s">
        <v>7</v>
      </c>
      <c r="D2479" s="140">
        <f t="shared" si="568"/>
        <v>5300000</v>
      </c>
      <c r="E2479" s="140">
        <v>4609792</v>
      </c>
      <c r="F2479" s="140">
        <v>4567253.4000000004</v>
      </c>
      <c r="G2479" s="50">
        <f t="shared" si="441"/>
        <v>99.077212160548683</v>
      </c>
      <c r="H2479" s="140">
        <v>5300000</v>
      </c>
      <c r="I2479" s="140">
        <f t="shared" si="567"/>
        <v>4609792</v>
      </c>
      <c r="J2479" s="140">
        <f t="shared" si="567"/>
        <v>4567253.4000000004</v>
      </c>
      <c r="K2479" s="50">
        <f t="shared" si="569"/>
        <v>99.077212160548683</v>
      </c>
      <c r="L2479" s="140"/>
      <c r="M2479" s="140"/>
      <c r="N2479" s="140"/>
      <c r="O2479" s="50"/>
      <c r="P2479" s="19">
        <f t="shared" si="446"/>
        <v>-690208</v>
      </c>
      <c r="R2479" s="5"/>
    </row>
    <row r="2480" spans="1:18" s="2" customFormat="1" hidden="1" x14ac:dyDescent="0.2">
      <c r="A2480" s="117"/>
      <c r="B2480" s="45"/>
      <c r="C2480" s="27" t="s">
        <v>15</v>
      </c>
      <c r="D2480" s="135">
        <f t="shared" si="568"/>
        <v>0</v>
      </c>
      <c r="E2480" s="135"/>
      <c r="F2480" s="135"/>
      <c r="G2480" s="23"/>
      <c r="H2480" s="135"/>
      <c r="I2480" s="135">
        <f t="shared" si="567"/>
        <v>0</v>
      </c>
      <c r="J2480" s="135">
        <f t="shared" si="567"/>
        <v>0</v>
      </c>
      <c r="K2480" s="23"/>
      <c r="L2480" s="135"/>
      <c r="M2480" s="135"/>
      <c r="N2480" s="135"/>
      <c r="O2480" s="23"/>
      <c r="P2480" s="19">
        <f t="shared" si="446"/>
        <v>0</v>
      </c>
      <c r="R2480" s="5"/>
    </row>
    <row r="2481" spans="1:19" s="2" customFormat="1" ht="42" hidden="1" customHeight="1" x14ac:dyDescent="0.2">
      <c r="A2481" s="117"/>
      <c r="B2481" s="45"/>
      <c r="C2481" s="28" t="s">
        <v>150</v>
      </c>
      <c r="D2481" s="135">
        <f t="shared" si="568"/>
        <v>0</v>
      </c>
      <c r="E2481" s="135"/>
      <c r="F2481" s="135"/>
      <c r="G2481" s="23"/>
      <c r="H2481" s="135"/>
      <c r="I2481" s="135">
        <f t="shared" si="567"/>
        <v>0</v>
      </c>
      <c r="J2481" s="135">
        <f t="shared" si="567"/>
        <v>0</v>
      </c>
      <c r="K2481" s="23"/>
      <c r="L2481" s="135"/>
      <c r="M2481" s="135"/>
      <c r="N2481" s="135"/>
      <c r="O2481" s="23"/>
      <c r="P2481" s="34">
        <f t="shared" si="446"/>
        <v>0</v>
      </c>
      <c r="R2481" s="5"/>
    </row>
    <row r="2482" spans="1:19" s="2" customFormat="1" ht="18" customHeight="1" x14ac:dyDescent="0.2">
      <c r="A2482" s="117"/>
      <c r="B2482" s="32">
        <v>90002</v>
      </c>
      <c r="C2482" s="111" t="s">
        <v>216</v>
      </c>
      <c r="D2482" s="135">
        <f t="shared" si="568"/>
        <v>330000000</v>
      </c>
      <c r="E2482" s="135">
        <f>SUM(E2483,E2492)</f>
        <v>344677225</v>
      </c>
      <c r="F2482" s="135">
        <f>SUM(F2483,F2492)</f>
        <v>344347176.02999997</v>
      </c>
      <c r="G2482" s="23">
        <f t="shared" si="441"/>
        <v>99.904244044555014</v>
      </c>
      <c r="H2482" s="135">
        <f>SUM(H2483,H2492)</f>
        <v>330000000</v>
      </c>
      <c r="I2482" s="135">
        <f t="shared" si="567"/>
        <v>344677225</v>
      </c>
      <c r="J2482" s="135">
        <f t="shared" si="567"/>
        <v>344347176.02999997</v>
      </c>
      <c r="K2482" s="23">
        <f t="shared" si="448"/>
        <v>99.904244044555014</v>
      </c>
      <c r="L2482" s="135"/>
      <c r="M2482" s="135"/>
      <c r="N2482" s="135"/>
      <c r="O2482" s="23"/>
      <c r="P2482" s="58">
        <f t="shared" si="446"/>
        <v>14677225</v>
      </c>
      <c r="R2482" s="5"/>
      <c r="S2482" s="5"/>
    </row>
    <row r="2483" spans="1:19" s="2" customFormat="1" ht="11.25" customHeight="1" x14ac:dyDescent="0.2">
      <c r="A2483" s="42"/>
      <c r="B2483" s="32"/>
      <c r="C2483" s="41" t="s">
        <v>110</v>
      </c>
      <c r="D2483" s="135">
        <f t="shared" si="568"/>
        <v>330000000</v>
      </c>
      <c r="E2483" s="135">
        <f>SUM(E2485,E2489,E2490,E2491)</f>
        <v>344677225</v>
      </c>
      <c r="F2483" s="135">
        <f>SUM(F2485,F2489,F2490,F2491)</f>
        <v>344347176.02999997</v>
      </c>
      <c r="G2483" s="23">
        <f t="shared" si="441"/>
        <v>99.904244044555014</v>
      </c>
      <c r="H2483" s="135">
        <f>SUM(H2485,H2489,H2490,H2491)</f>
        <v>330000000</v>
      </c>
      <c r="I2483" s="135">
        <f t="shared" si="567"/>
        <v>344677225</v>
      </c>
      <c r="J2483" s="135">
        <f t="shared" si="567"/>
        <v>344347176.02999997</v>
      </c>
      <c r="K2483" s="23">
        <f t="shared" si="448"/>
        <v>99.904244044555014</v>
      </c>
      <c r="L2483" s="135"/>
      <c r="M2483" s="135"/>
      <c r="N2483" s="135"/>
      <c r="O2483" s="23"/>
      <c r="P2483" s="19">
        <f t="shared" si="446"/>
        <v>14677225</v>
      </c>
      <c r="R2483" s="5"/>
    </row>
    <row r="2484" spans="1:19" s="2" customFormat="1" x14ac:dyDescent="0.2">
      <c r="A2484" s="42"/>
      <c r="B2484" s="32"/>
      <c r="C2484" s="27" t="s">
        <v>22</v>
      </c>
      <c r="D2484" s="135"/>
      <c r="E2484" s="135"/>
      <c r="F2484" s="135"/>
      <c r="G2484" s="23"/>
      <c r="H2484" s="135"/>
      <c r="I2484" s="135"/>
      <c r="J2484" s="135"/>
      <c r="K2484" s="23"/>
      <c r="L2484" s="135"/>
      <c r="M2484" s="135"/>
      <c r="N2484" s="135"/>
      <c r="O2484" s="23"/>
      <c r="P2484" s="19">
        <f t="shared" si="446"/>
        <v>0</v>
      </c>
      <c r="R2484" s="5"/>
    </row>
    <row r="2485" spans="1:19" s="2" customFormat="1" ht="15" customHeight="1" x14ac:dyDescent="0.2">
      <c r="A2485" s="42"/>
      <c r="B2485" s="32"/>
      <c r="C2485" s="22" t="s">
        <v>14</v>
      </c>
      <c r="D2485" s="135">
        <f t="shared" si="568"/>
        <v>329937000</v>
      </c>
      <c r="E2485" s="135">
        <f>SUM(E2487:E2488)</f>
        <v>344660225</v>
      </c>
      <c r="F2485" s="135">
        <f>SUM(F2487:F2488)</f>
        <v>344334268.25999999</v>
      </c>
      <c r="G2485" s="23">
        <f t="shared" si="441"/>
        <v>99.905426644458316</v>
      </c>
      <c r="H2485" s="135">
        <f>SUM(H2487:H2488)</f>
        <v>329937000</v>
      </c>
      <c r="I2485" s="135">
        <f t="shared" si="567"/>
        <v>344660225</v>
      </c>
      <c r="J2485" s="135">
        <f t="shared" si="567"/>
        <v>344334268.25999999</v>
      </c>
      <c r="K2485" s="23">
        <f t="shared" si="448"/>
        <v>99.905426644458316</v>
      </c>
      <c r="L2485" s="135"/>
      <c r="M2485" s="135"/>
      <c r="N2485" s="135"/>
      <c r="O2485" s="23"/>
      <c r="P2485" s="19">
        <f t="shared" si="446"/>
        <v>14723225</v>
      </c>
      <c r="R2485" s="55"/>
    </row>
    <row r="2486" spans="1:19" s="2" customFormat="1" x14ac:dyDescent="0.2">
      <c r="A2486" s="42"/>
      <c r="B2486" s="32"/>
      <c r="C2486" s="27" t="s">
        <v>15</v>
      </c>
      <c r="D2486" s="135"/>
      <c r="E2486" s="135"/>
      <c r="F2486" s="135"/>
      <c r="G2486" s="23"/>
      <c r="H2486" s="135"/>
      <c r="I2486" s="135"/>
      <c r="J2486" s="135"/>
      <c r="K2486" s="23"/>
      <c r="L2486" s="135"/>
      <c r="M2486" s="135"/>
      <c r="N2486" s="135"/>
      <c r="O2486" s="23"/>
      <c r="P2486" s="19">
        <f t="shared" si="446"/>
        <v>0</v>
      </c>
      <c r="R2486" s="5"/>
    </row>
    <row r="2487" spans="1:19" s="2" customFormat="1" ht="10.5" customHeight="1" x14ac:dyDescent="0.2">
      <c r="A2487" s="42"/>
      <c r="B2487" s="32"/>
      <c r="C2487" s="27" t="s">
        <v>19</v>
      </c>
      <c r="D2487" s="135">
        <f t="shared" si="568"/>
        <v>7835736</v>
      </c>
      <c r="E2487" s="135">
        <v>7236032</v>
      </c>
      <c r="F2487" s="135">
        <v>7134587.3300000001</v>
      </c>
      <c r="G2487" s="23">
        <f t="shared" si="441"/>
        <v>98.598062169984885</v>
      </c>
      <c r="H2487" s="135">
        <v>7835736</v>
      </c>
      <c r="I2487" s="135">
        <f t="shared" si="567"/>
        <v>7236032</v>
      </c>
      <c r="J2487" s="135">
        <f t="shared" si="567"/>
        <v>7134587.3300000001</v>
      </c>
      <c r="K2487" s="23">
        <f t="shared" si="448"/>
        <v>98.598062169984885</v>
      </c>
      <c r="L2487" s="135"/>
      <c r="M2487" s="135"/>
      <c r="N2487" s="135"/>
      <c r="O2487" s="23"/>
      <c r="P2487" s="19">
        <f t="shared" si="446"/>
        <v>-599704</v>
      </c>
      <c r="R2487" s="5"/>
    </row>
    <row r="2488" spans="1:19" s="2" customFormat="1" ht="15" customHeight="1" x14ac:dyDescent="0.2">
      <c r="A2488" s="42"/>
      <c r="B2488" s="32"/>
      <c r="C2488" s="27" t="s">
        <v>18</v>
      </c>
      <c r="D2488" s="135">
        <f t="shared" si="568"/>
        <v>322101264</v>
      </c>
      <c r="E2488" s="135">
        <v>337424193</v>
      </c>
      <c r="F2488" s="135">
        <v>337199680.93000001</v>
      </c>
      <c r="G2488" s="23">
        <f t="shared" si="441"/>
        <v>99.933462960078856</v>
      </c>
      <c r="H2488" s="135">
        <v>322101264</v>
      </c>
      <c r="I2488" s="135">
        <f t="shared" si="567"/>
        <v>337424193</v>
      </c>
      <c r="J2488" s="135">
        <f t="shared" si="567"/>
        <v>337199680.93000001</v>
      </c>
      <c r="K2488" s="23">
        <f t="shared" si="448"/>
        <v>99.933462960078856</v>
      </c>
      <c r="L2488" s="135"/>
      <c r="M2488" s="135"/>
      <c r="N2488" s="135"/>
      <c r="O2488" s="23"/>
      <c r="P2488" s="19">
        <f t="shared" si="446"/>
        <v>15322929</v>
      </c>
      <c r="R2488" s="5"/>
    </row>
    <row r="2489" spans="1:19" s="2" customFormat="1" ht="15" hidden="1" customHeight="1" x14ac:dyDescent="0.2">
      <c r="A2489" s="42"/>
      <c r="B2489" s="32"/>
      <c r="C2489" s="22" t="s">
        <v>16</v>
      </c>
      <c r="D2489" s="135">
        <f t="shared" si="568"/>
        <v>0</v>
      </c>
      <c r="E2489" s="135"/>
      <c r="F2489" s="135"/>
      <c r="G2489" s="23" t="e">
        <f t="shared" si="441"/>
        <v>#DIV/0!</v>
      </c>
      <c r="H2489" s="135"/>
      <c r="I2489" s="135">
        <f t="shared" si="567"/>
        <v>0</v>
      </c>
      <c r="J2489" s="135">
        <f t="shared" si="567"/>
        <v>0</v>
      </c>
      <c r="K2489" s="23" t="e">
        <f t="shared" si="448"/>
        <v>#DIV/0!</v>
      </c>
      <c r="L2489" s="135"/>
      <c r="M2489" s="135"/>
      <c r="N2489" s="135"/>
      <c r="O2489" s="23"/>
      <c r="P2489" s="19">
        <f t="shared" si="446"/>
        <v>0</v>
      </c>
      <c r="R2489" s="5"/>
    </row>
    <row r="2490" spans="1:19" s="2" customFormat="1" ht="14.25" customHeight="1" x14ac:dyDescent="0.2">
      <c r="A2490" s="42"/>
      <c r="B2490" s="48"/>
      <c r="C2490" s="49" t="s">
        <v>17</v>
      </c>
      <c r="D2490" s="140">
        <f t="shared" si="568"/>
        <v>63000</v>
      </c>
      <c r="E2490" s="140">
        <v>17000</v>
      </c>
      <c r="F2490" s="140">
        <v>12907.77</v>
      </c>
      <c r="G2490" s="50">
        <f t="shared" si="441"/>
        <v>75.928058823529412</v>
      </c>
      <c r="H2490" s="140">
        <v>63000</v>
      </c>
      <c r="I2490" s="140">
        <f t="shared" si="567"/>
        <v>17000</v>
      </c>
      <c r="J2490" s="140">
        <f t="shared" si="567"/>
        <v>12907.77</v>
      </c>
      <c r="K2490" s="50">
        <f t="shared" si="448"/>
        <v>75.928058823529412</v>
      </c>
      <c r="L2490" s="140"/>
      <c r="M2490" s="140"/>
      <c r="N2490" s="140"/>
      <c r="O2490" s="50"/>
      <c r="P2490" s="19">
        <f t="shared" si="446"/>
        <v>-46000</v>
      </c>
      <c r="R2490" s="5"/>
    </row>
    <row r="2491" spans="1:19" s="2" customFormat="1" ht="40.5" hidden="1" customHeight="1" x14ac:dyDescent="0.2">
      <c r="A2491" s="42"/>
      <c r="B2491" s="32"/>
      <c r="C2491" s="24" t="s">
        <v>149</v>
      </c>
      <c r="D2491" s="135">
        <f t="shared" si="568"/>
        <v>0</v>
      </c>
      <c r="E2491" s="135"/>
      <c r="F2491" s="135"/>
      <c r="G2491" s="23" t="e">
        <f t="shared" si="441"/>
        <v>#DIV/0!</v>
      </c>
      <c r="H2491" s="135"/>
      <c r="I2491" s="135">
        <f t="shared" si="567"/>
        <v>0</v>
      </c>
      <c r="J2491" s="135">
        <f t="shared" si="567"/>
        <v>0</v>
      </c>
      <c r="K2491" s="23" t="e">
        <f t="shared" si="448"/>
        <v>#DIV/0!</v>
      </c>
      <c r="L2491" s="135"/>
      <c r="M2491" s="135"/>
      <c r="N2491" s="135"/>
      <c r="O2491" s="23"/>
      <c r="P2491" s="19">
        <f t="shared" si="446"/>
        <v>0</v>
      </c>
      <c r="R2491" s="5"/>
    </row>
    <row r="2492" spans="1:19" s="2" customFormat="1" ht="14.25" hidden="1" customHeight="1" x14ac:dyDescent="0.2">
      <c r="A2492" s="42"/>
      <c r="B2492" s="32"/>
      <c r="C2492" s="25" t="s">
        <v>111</v>
      </c>
      <c r="D2492" s="135"/>
      <c r="E2492" s="135">
        <f>SUM(E2497)</f>
        <v>0</v>
      </c>
      <c r="F2492" s="135">
        <f>SUM(F2497)</f>
        <v>0</v>
      </c>
      <c r="G2492" s="23" t="e">
        <f t="shared" si="441"/>
        <v>#DIV/0!</v>
      </c>
      <c r="H2492" s="135"/>
      <c r="I2492" s="135">
        <f t="shared" si="567"/>
        <v>0</v>
      </c>
      <c r="J2492" s="135">
        <f t="shared" si="567"/>
        <v>0</v>
      </c>
      <c r="K2492" s="23" t="e">
        <f t="shared" si="448"/>
        <v>#DIV/0!</v>
      </c>
      <c r="L2492" s="135"/>
      <c r="M2492" s="135"/>
      <c r="N2492" s="135"/>
      <c r="O2492" s="23"/>
      <c r="P2492" s="19">
        <f t="shared" si="446"/>
        <v>0</v>
      </c>
      <c r="R2492" s="5"/>
    </row>
    <row r="2493" spans="1:19" s="2" customFormat="1" ht="12.75" hidden="1" customHeight="1" x14ac:dyDescent="0.2">
      <c r="A2493" s="42"/>
      <c r="B2493" s="32"/>
      <c r="C2493" s="26" t="s">
        <v>22</v>
      </c>
      <c r="D2493" s="135"/>
      <c r="E2493" s="135"/>
      <c r="F2493" s="135"/>
      <c r="G2493" s="23"/>
      <c r="H2493" s="135"/>
      <c r="I2493" s="135">
        <f t="shared" si="567"/>
        <v>0</v>
      </c>
      <c r="J2493" s="135">
        <f t="shared" si="567"/>
        <v>0</v>
      </c>
      <c r="K2493" s="23"/>
      <c r="L2493" s="135"/>
      <c r="M2493" s="135"/>
      <c r="N2493" s="135"/>
      <c r="O2493" s="23"/>
      <c r="P2493" s="19">
        <f t="shared" si="446"/>
        <v>0</v>
      </c>
      <c r="R2493" s="5"/>
    </row>
    <row r="2494" spans="1:19" s="2" customFormat="1" ht="15" hidden="1" customHeight="1" x14ac:dyDescent="0.2">
      <c r="A2494" s="42"/>
      <c r="B2494" s="32"/>
      <c r="C2494" s="22" t="s">
        <v>7</v>
      </c>
      <c r="D2494" s="135"/>
      <c r="E2494" s="135"/>
      <c r="F2494" s="135"/>
      <c r="G2494" s="23" t="e">
        <f t="shared" si="441"/>
        <v>#DIV/0!</v>
      </c>
      <c r="H2494" s="135"/>
      <c r="I2494" s="135">
        <f t="shared" si="567"/>
        <v>0</v>
      </c>
      <c r="J2494" s="135">
        <f t="shared" si="567"/>
        <v>0</v>
      </c>
      <c r="K2494" s="23" t="e">
        <f t="shared" si="448"/>
        <v>#DIV/0!</v>
      </c>
      <c r="L2494" s="135"/>
      <c r="M2494" s="135"/>
      <c r="N2494" s="135"/>
      <c r="O2494" s="23"/>
      <c r="P2494" s="19">
        <f t="shared" si="446"/>
        <v>0</v>
      </c>
      <c r="R2494" s="5"/>
    </row>
    <row r="2495" spans="1:19" s="2" customFormat="1" hidden="1" x14ac:dyDescent="0.2">
      <c r="A2495" s="42"/>
      <c r="B2495" s="32"/>
      <c r="C2495" s="27" t="s">
        <v>15</v>
      </c>
      <c r="D2495" s="135">
        <f t="shared" si="568"/>
        <v>0</v>
      </c>
      <c r="E2495" s="135"/>
      <c r="F2495" s="135"/>
      <c r="G2495" s="23"/>
      <c r="H2495" s="135"/>
      <c r="I2495" s="135">
        <f t="shared" si="567"/>
        <v>0</v>
      </c>
      <c r="J2495" s="135">
        <f t="shared" si="567"/>
        <v>0</v>
      </c>
      <c r="K2495" s="23"/>
      <c r="L2495" s="135"/>
      <c r="M2495" s="135"/>
      <c r="N2495" s="135"/>
      <c r="O2495" s="23"/>
      <c r="P2495" s="19">
        <f t="shared" si="446"/>
        <v>0</v>
      </c>
      <c r="R2495" s="5"/>
    </row>
    <row r="2496" spans="1:19" s="2" customFormat="1" ht="44.25" hidden="1" customHeight="1" x14ac:dyDescent="0.2">
      <c r="A2496" s="42"/>
      <c r="B2496" s="32"/>
      <c r="C2496" s="28" t="s">
        <v>150</v>
      </c>
      <c r="D2496" s="135">
        <f t="shared" si="568"/>
        <v>0</v>
      </c>
      <c r="E2496" s="135"/>
      <c r="F2496" s="135"/>
      <c r="G2496" s="23" t="e">
        <f t="shared" ref="G2496:G2549" si="570">F2496/E2496*100</f>
        <v>#DIV/0!</v>
      </c>
      <c r="H2496" s="135"/>
      <c r="I2496" s="135">
        <f t="shared" si="567"/>
        <v>0</v>
      </c>
      <c r="J2496" s="135">
        <f t="shared" si="567"/>
        <v>0</v>
      </c>
      <c r="K2496" s="23" t="e">
        <f t="shared" si="448"/>
        <v>#DIV/0!</v>
      </c>
      <c r="L2496" s="135"/>
      <c r="M2496" s="135"/>
      <c r="N2496" s="135"/>
      <c r="O2496" s="23" t="e">
        <f t="shared" ref="O2496" si="571">N2496/M2496*100</f>
        <v>#DIV/0!</v>
      </c>
      <c r="P2496" s="34">
        <f t="shared" si="446"/>
        <v>0</v>
      </c>
      <c r="R2496" s="5"/>
    </row>
    <row r="2497" spans="1:18" s="2" customFormat="1" ht="19.5" hidden="1" customHeight="1" x14ac:dyDescent="0.2">
      <c r="A2497" s="42"/>
      <c r="B2497" s="48"/>
      <c r="C2497" s="110" t="s">
        <v>153</v>
      </c>
      <c r="D2497" s="140"/>
      <c r="E2497" s="140"/>
      <c r="F2497" s="140"/>
      <c r="G2497" s="50" t="e">
        <f t="shared" si="570"/>
        <v>#DIV/0!</v>
      </c>
      <c r="H2497" s="140"/>
      <c r="I2497" s="140">
        <f t="shared" si="567"/>
        <v>0</v>
      </c>
      <c r="J2497" s="140">
        <f t="shared" si="567"/>
        <v>0</v>
      </c>
      <c r="K2497" s="50" t="e">
        <f t="shared" si="448"/>
        <v>#DIV/0!</v>
      </c>
      <c r="L2497" s="140"/>
      <c r="M2497" s="140"/>
      <c r="N2497" s="140"/>
      <c r="O2497" s="50"/>
      <c r="P2497" s="19"/>
      <c r="R2497" s="5"/>
    </row>
    <row r="2498" spans="1:18" s="2" customFormat="1" ht="18" customHeight="1" x14ac:dyDescent="0.2">
      <c r="A2498" s="52"/>
      <c r="B2498" s="32">
        <v>90003</v>
      </c>
      <c r="C2498" s="25" t="s">
        <v>35</v>
      </c>
      <c r="D2498" s="135">
        <f t="shared" si="568"/>
        <v>64000000</v>
      </c>
      <c r="E2498" s="135">
        <f>SUM(E2499,E2508)</f>
        <v>92464749</v>
      </c>
      <c r="F2498" s="135">
        <f>SUM(F2499,F2508)</f>
        <v>92460093.640000001</v>
      </c>
      <c r="G2498" s="23">
        <f t="shared" si="570"/>
        <v>99.994965259679674</v>
      </c>
      <c r="H2498" s="135">
        <f>SUM(H2499,H2508)</f>
        <v>64000000</v>
      </c>
      <c r="I2498" s="135">
        <f t="shared" si="567"/>
        <v>92464749</v>
      </c>
      <c r="J2498" s="135">
        <f t="shared" si="567"/>
        <v>92460093.640000001</v>
      </c>
      <c r="K2498" s="23">
        <f t="shared" si="448"/>
        <v>99.994965259679674</v>
      </c>
      <c r="L2498" s="135"/>
      <c r="M2498" s="135"/>
      <c r="N2498" s="135"/>
      <c r="O2498" s="23"/>
      <c r="P2498" s="58">
        <f t="shared" si="446"/>
        <v>28464749</v>
      </c>
      <c r="R2498" s="5"/>
    </row>
    <row r="2499" spans="1:18" s="2" customFormat="1" ht="11.25" customHeight="1" x14ac:dyDescent="0.2">
      <c r="A2499" s="52"/>
      <c r="B2499" s="32"/>
      <c r="C2499" s="41" t="s">
        <v>110</v>
      </c>
      <c r="D2499" s="135">
        <f t="shared" si="568"/>
        <v>64000000</v>
      </c>
      <c r="E2499" s="135">
        <f>SUM(E2501,E2505,E2506,E2507)</f>
        <v>92464749</v>
      </c>
      <c r="F2499" s="135">
        <f>SUM(F2501,F2505,F2506,F2507)</f>
        <v>92460093.640000001</v>
      </c>
      <c r="G2499" s="23">
        <f t="shared" si="570"/>
        <v>99.994965259679674</v>
      </c>
      <c r="H2499" s="135">
        <f>SUM(H2501,H2505,H2506,H2507)</f>
        <v>64000000</v>
      </c>
      <c r="I2499" s="135">
        <f t="shared" si="567"/>
        <v>92464749</v>
      </c>
      <c r="J2499" s="135">
        <f t="shared" si="567"/>
        <v>92460093.640000001</v>
      </c>
      <c r="K2499" s="23">
        <f t="shared" si="448"/>
        <v>99.994965259679674</v>
      </c>
      <c r="L2499" s="135"/>
      <c r="M2499" s="135"/>
      <c r="N2499" s="135"/>
      <c r="O2499" s="23"/>
      <c r="P2499" s="19">
        <f t="shared" si="446"/>
        <v>28464749</v>
      </c>
      <c r="R2499" s="5"/>
    </row>
    <row r="2500" spans="1:18" s="2" customFormat="1" ht="10.5" customHeight="1" x14ac:dyDescent="0.2">
      <c r="A2500" s="52"/>
      <c r="B2500" s="32"/>
      <c r="C2500" s="27" t="s">
        <v>22</v>
      </c>
      <c r="D2500" s="135"/>
      <c r="E2500" s="135"/>
      <c r="F2500" s="135"/>
      <c r="G2500" s="23"/>
      <c r="H2500" s="135"/>
      <c r="I2500" s="135"/>
      <c r="J2500" s="135"/>
      <c r="K2500" s="23"/>
      <c r="L2500" s="135"/>
      <c r="M2500" s="135"/>
      <c r="N2500" s="135"/>
      <c r="O2500" s="23"/>
      <c r="P2500" s="19">
        <f t="shared" si="446"/>
        <v>0</v>
      </c>
      <c r="R2500" s="5"/>
    </row>
    <row r="2501" spans="1:18" s="2" customFormat="1" ht="11.25" customHeight="1" x14ac:dyDescent="0.2">
      <c r="A2501" s="52"/>
      <c r="B2501" s="32"/>
      <c r="C2501" s="22" t="s">
        <v>14</v>
      </c>
      <c r="D2501" s="135">
        <f t="shared" si="568"/>
        <v>64000000</v>
      </c>
      <c r="E2501" s="135">
        <f>SUM(E2503:E2504)</f>
        <v>92464749</v>
      </c>
      <c r="F2501" s="135">
        <f t="shared" ref="F2501:H2501" si="572">SUM(F2503:F2504)</f>
        <v>92460093.640000001</v>
      </c>
      <c r="G2501" s="23">
        <f t="shared" si="570"/>
        <v>99.994965259679674</v>
      </c>
      <c r="H2501" s="135">
        <f t="shared" si="572"/>
        <v>64000000</v>
      </c>
      <c r="I2501" s="135">
        <f t="shared" si="567"/>
        <v>92464749</v>
      </c>
      <c r="J2501" s="135">
        <f t="shared" si="567"/>
        <v>92460093.640000001</v>
      </c>
      <c r="K2501" s="23">
        <f t="shared" si="448"/>
        <v>99.994965259679674</v>
      </c>
      <c r="L2501" s="135"/>
      <c r="M2501" s="135"/>
      <c r="N2501" s="135"/>
      <c r="O2501" s="23"/>
      <c r="P2501" s="19">
        <f t="shared" ref="P2501:P2564" si="573">E2501-D2501</f>
        <v>28464749</v>
      </c>
      <c r="R2501" s="5"/>
    </row>
    <row r="2502" spans="1:18" s="2" customFormat="1" ht="11.25" customHeight="1" x14ac:dyDescent="0.2">
      <c r="A2502" s="52"/>
      <c r="B2502" s="32"/>
      <c r="C2502" s="27" t="s">
        <v>15</v>
      </c>
      <c r="D2502" s="135"/>
      <c r="E2502" s="135"/>
      <c r="F2502" s="135"/>
      <c r="G2502" s="23"/>
      <c r="H2502" s="135"/>
      <c r="I2502" s="135"/>
      <c r="J2502" s="135"/>
      <c r="K2502" s="23"/>
      <c r="L2502" s="135"/>
      <c r="M2502" s="135"/>
      <c r="N2502" s="135"/>
      <c r="O2502" s="23"/>
      <c r="P2502" s="19">
        <f t="shared" si="573"/>
        <v>0</v>
      </c>
      <c r="R2502" s="5"/>
    </row>
    <row r="2503" spans="1:18" s="2" customFormat="1" ht="15" hidden="1" customHeight="1" x14ac:dyDescent="0.2">
      <c r="A2503" s="52"/>
      <c r="B2503" s="32"/>
      <c r="C2503" s="27" t="s">
        <v>19</v>
      </c>
      <c r="D2503" s="135">
        <f t="shared" si="568"/>
        <v>0</v>
      </c>
      <c r="E2503" s="135"/>
      <c r="F2503" s="135"/>
      <c r="G2503" s="23" t="e">
        <f t="shared" si="570"/>
        <v>#DIV/0!</v>
      </c>
      <c r="H2503" s="135"/>
      <c r="I2503" s="135">
        <f t="shared" si="567"/>
        <v>0</v>
      </c>
      <c r="J2503" s="135">
        <f t="shared" si="567"/>
        <v>0</v>
      </c>
      <c r="K2503" s="23" t="e">
        <f t="shared" si="448"/>
        <v>#DIV/0!</v>
      </c>
      <c r="L2503" s="135"/>
      <c r="M2503" s="135"/>
      <c r="N2503" s="135"/>
      <c r="O2503" s="23"/>
      <c r="P2503" s="19">
        <f t="shared" si="573"/>
        <v>0</v>
      </c>
      <c r="R2503" s="5"/>
    </row>
    <row r="2504" spans="1:18" s="2" customFormat="1" ht="13.5" customHeight="1" x14ac:dyDescent="0.2">
      <c r="A2504" s="52"/>
      <c r="B2504" s="48"/>
      <c r="C2504" s="122" t="s">
        <v>18</v>
      </c>
      <c r="D2504" s="140">
        <f t="shared" si="568"/>
        <v>64000000</v>
      </c>
      <c r="E2504" s="140">
        <v>92464749</v>
      </c>
      <c r="F2504" s="140">
        <v>92460093.640000001</v>
      </c>
      <c r="G2504" s="50">
        <f t="shared" si="570"/>
        <v>99.994965259679674</v>
      </c>
      <c r="H2504" s="140">
        <v>64000000</v>
      </c>
      <c r="I2504" s="140">
        <f t="shared" si="567"/>
        <v>92464749</v>
      </c>
      <c r="J2504" s="140">
        <f t="shared" si="567"/>
        <v>92460093.640000001</v>
      </c>
      <c r="K2504" s="50">
        <f t="shared" si="448"/>
        <v>99.994965259679674</v>
      </c>
      <c r="L2504" s="140"/>
      <c r="M2504" s="140"/>
      <c r="N2504" s="140"/>
      <c r="O2504" s="50"/>
      <c r="P2504" s="34">
        <f t="shared" si="573"/>
        <v>28464749</v>
      </c>
      <c r="R2504" s="5"/>
    </row>
    <row r="2505" spans="1:18" s="2" customFormat="1" ht="15" hidden="1" customHeight="1" x14ac:dyDescent="0.2">
      <c r="A2505" s="52"/>
      <c r="B2505" s="32"/>
      <c r="C2505" s="22" t="s">
        <v>16</v>
      </c>
      <c r="D2505" s="135">
        <f t="shared" si="568"/>
        <v>0</v>
      </c>
      <c r="E2505" s="135"/>
      <c r="F2505" s="135"/>
      <c r="G2505" s="23" t="e">
        <f t="shared" si="570"/>
        <v>#DIV/0!</v>
      </c>
      <c r="H2505" s="135"/>
      <c r="I2505" s="135">
        <f t="shared" si="567"/>
        <v>0</v>
      </c>
      <c r="J2505" s="135">
        <f t="shared" si="567"/>
        <v>0</v>
      </c>
      <c r="K2505" s="23" t="e">
        <f t="shared" si="448"/>
        <v>#DIV/0!</v>
      </c>
      <c r="L2505" s="135"/>
      <c r="M2505" s="135"/>
      <c r="N2505" s="135"/>
      <c r="O2505" s="23" t="e">
        <f t="shared" ref="O2505:O2512" si="574">N2505/M2505*100</f>
        <v>#DIV/0!</v>
      </c>
      <c r="P2505" s="19">
        <f t="shared" si="573"/>
        <v>0</v>
      </c>
      <c r="R2505" s="5"/>
    </row>
    <row r="2506" spans="1:18" s="2" customFormat="1" ht="15" hidden="1" customHeight="1" x14ac:dyDescent="0.2">
      <c r="A2506" s="52"/>
      <c r="B2506" s="32"/>
      <c r="C2506" s="22" t="s">
        <v>17</v>
      </c>
      <c r="D2506" s="135">
        <f t="shared" si="568"/>
        <v>0</v>
      </c>
      <c r="E2506" s="135"/>
      <c r="F2506" s="135"/>
      <c r="G2506" s="23" t="e">
        <f t="shared" si="570"/>
        <v>#DIV/0!</v>
      </c>
      <c r="H2506" s="135"/>
      <c r="I2506" s="135">
        <f t="shared" si="567"/>
        <v>0</v>
      </c>
      <c r="J2506" s="135">
        <f t="shared" si="567"/>
        <v>0</v>
      </c>
      <c r="K2506" s="23" t="e">
        <f t="shared" si="448"/>
        <v>#DIV/0!</v>
      </c>
      <c r="L2506" s="135"/>
      <c r="M2506" s="135"/>
      <c r="N2506" s="135"/>
      <c r="O2506" s="23" t="e">
        <f t="shared" si="574"/>
        <v>#DIV/0!</v>
      </c>
      <c r="P2506" s="19">
        <f t="shared" si="573"/>
        <v>0</v>
      </c>
      <c r="R2506" s="5"/>
    </row>
    <row r="2507" spans="1:18" s="2" customFormat="1" ht="39" hidden="1" customHeight="1" x14ac:dyDescent="0.2">
      <c r="A2507" s="52"/>
      <c r="B2507" s="32"/>
      <c r="C2507" s="24" t="s">
        <v>149</v>
      </c>
      <c r="D2507" s="135">
        <f t="shared" si="568"/>
        <v>0</v>
      </c>
      <c r="E2507" s="135"/>
      <c r="F2507" s="135"/>
      <c r="G2507" s="23" t="e">
        <f t="shared" si="570"/>
        <v>#DIV/0!</v>
      </c>
      <c r="H2507" s="135"/>
      <c r="I2507" s="135">
        <f t="shared" si="567"/>
        <v>0</v>
      </c>
      <c r="J2507" s="135">
        <f t="shared" si="567"/>
        <v>0</v>
      </c>
      <c r="K2507" s="23" t="e">
        <f t="shared" si="448"/>
        <v>#DIV/0!</v>
      </c>
      <c r="L2507" s="135"/>
      <c r="M2507" s="135"/>
      <c r="N2507" s="135"/>
      <c r="O2507" s="23" t="e">
        <f t="shared" si="574"/>
        <v>#DIV/0!</v>
      </c>
      <c r="P2507" s="19">
        <f t="shared" si="573"/>
        <v>0</v>
      </c>
      <c r="R2507" s="5"/>
    </row>
    <row r="2508" spans="1:18" s="2" customFormat="1" ht="15" hidden="1" customHeight="1" x14ac:dyDescent="0.2">
      <c r="A2508" s="52"/>
      <c r="B2508" s="32"/>
      <c r="C2508" s="25" t="s">
        <v>111</v>
      </c>
      <c r="D2508" s="135">
        <f t="shared" si="568"/>
        <v>0</v>
      </c>
      <c r="E2508" s="135">
        <f>SUM(E2510)</f>
        <v>0</v>
      </c>
      <c r="F2508" s="135">
        <f>SUM(F2510)</f>
        <v>0</v>
      </c>
      <c r="G2508" s="23" t="e">
        <f t="shared" si="570"/>
        <v>#DIV/0!</v>
      </c>
      <c r="H2508" s="135">
        <f>SUM(H2510)</f>
        <v>0</v>
      </c>
      <c r="I2508" s="135">
        <f t="shared" si="567"/>
        <v>0</v>
      </c>
      <c r="J2508" s="135">
        <f t="shared" si="567"/>
        <v>0</v>
      </c>
      <c r="K2508" s="23" t="e">
        <f t="shared" si="448"/>
        <v>#DIV/0!</v>
      </c>
      <c r="L2508" s="135">
        <f>SUM(L2510)</f>
        <v>0</v>
      </c>
      <c r="M2508" s="135">
        <f>SUM(M2510)</f>
        <v>0</v>
      </c>
      <c r="N2508" s="135">
        <f>SUM(N2510)</f>
        <v>0</v>
      </c>
      <c r="O2508" s="23" t="e">
        <f t="shared" si="574"/>
        <v>#DIV/0!</v>
      </c>
      <c r="P2508" s="19">
        <f t="shared" si="573"/>
        <v>0</v>
      </c>
      <c r="R2508" s="5"/>
    </row>
    <row r="2509" spans="1:18" s="2" customFormat="1" hidden="1" x14ac:dyDescent="0.2">
      <c r="A2509" s="52"/>
      <c r="B2509" s="32"/>
      <c r="C2509" s="26" t="s">
        <v>22</v>
      </c>
      <c r="D2509" s="135">
        <f t="shared" si="568"/>
        <v>0</v>
      </c>
      <c r="E2509" s="135"/>
      <c r="F2509" s="135"/>
      <c r="G2509" s="23" t="e">
        <f t="shared" si="570"/>
        <v>#DIV/0!</v>
      </c>
      <c r="H2509" s="135"/>
      <c r="I2509" s="135">
        <f t="shared" si="567"/>
        <v>0</v>
      </c>
      <c r="J2509" s="135">
        <f t="shared" si="567"/>
        <v>0</v>
      </c>
      <c r="K2509" s="23" t="e">
        <f t="shared" si="448"/>
        <v>#DIV/0!</v>
      </c>
      <c r="L2509" s="135"/>
      <c r="M2509" s="135"/>
      <c r="N2509" s="135"/>
      <c r="O2509" s="23" t="e">
        <f t="shared" si="574"/>
        <v>#DIV/0!</v>
      </c>
      <c r="P2509" s="19">
        <f t="shared" si="573"/>
        <v>0</v>
      </c>
      <c r="R2509" s="5"/>
    </row>
    <row r="2510" spans="1:18" s="2" customFormat="1" ht="15" hidden="1" customHeight="1" x14ac:dyDescent="0.2">
      <c r="A2510" s="52"/>
      <c r="B2510" s="32"/>
      <c r="C2510" s="22" t="s">
        <v>7</v>
      </c>
      <c r="D2510" s="135">
        <f t="shared" si="568"/>
        <v>0</v>
      </c>
      <c r="E2510" s="135"/>
      <c r="F2510" s="135"/>
      <c r="G2510" s="23" t="e">
        <f t="shared" si="570"/>
        <v>#DIV/0!</v>
      </c>
      <c r="H2510" s="135"/>
      <c r="I2510" s="135">
        <f t="shared" si="567"/>
        <v>0</v>
      </c>
      <c r="J2510" s="135">
        <f t="shared" si="567"/>
        <v>0</v>
      </c>
      <c r="K2510" s="23" t="e">
        <f t="shared" si="448"/>
        <v>#DIV/0!</v>
      </c>
      <c r="L2510" s="135"/>
      <c r="M2510" s="135"/>
      <c r="N2510" s="135"/>
      <c r="O2510" s="23" t="e">
        <f t="shared" si="574"/>
        <v>#DIV/0!</v>
      </c>
      <c r="P2510" s="19">
        <f t="shared" si="573"/>
        <v>0</v>
      </c>
      <c r="R2510" s="5"/>
    </row>
    <row r="2511" spans="1:18" s="2" customFormat="1" hidden="1" x14ac:dyDescent="0.2">
      <c r="A2511" s="52"/>
      <c r="B2511" s="32"/>
      <c r="C2511" s="27" t="s">
        <v>15</v>
      </c>
      <c r="D2511" s="135">
        <f t="shared" si="568"/>
        <v>0</v>
      </c>
      <c r="E2511" s="135"/>
      <c r="F2511" s="135"/>
      <c r="G2511" s="23" t="e">
        <f t="shared" si="570"/>
        <v>#DIV/0!</v>
      </c>
      <c r="H2511" s="135"/>
      <c r="I2511" s="135">
        <f t="shared" si="567"/>
        <v>0</v>
      </c>
      <c r="J2511" s="135">
        <f t="shared" si="567"/>
        <v>0</v>
      </c>
      <c r="K2511" s="23" t="e">
        <f t="shared" si="448"/>
        <v>#DIV/0!</v>
      </c>
      <c r="L2511" s="135"/>
      <c r="M2511" s="135"/>
      <c r="N2511" s="135"/>
      <c r="O2511" s="23" t="e">
        <f t="shared" si="574"/>
        <v>#DIV/0!</v>
      </c>
      <c r="P2511" s="19">
        <f t="shared" si="573"/>
        <v>0</v>
      </c>
      <c r="R2511" s="5"/>
    </row>
    <row r="2512" spans="1:18" s="2" customFormat="1" ht="39" hidden="1" customHeight="1" x14ac:dyDescent="0.2">
      <c r="A2512" s="52"/>
      <c r="B2512" s="48"/>
      <c r="C2512" s="51" t="s">
        <v>150</v>
      </c>
      <c r="D2512" s="140">
        <f t="shared" si="568"/>
        <v>0</v>
      </c>
      <c r="E2512" s="140"/>
      <c r="F2512" s="140"/>
      <c r="G2512" s="50" t="e">
        <f t="shared" si="570"/>
        <v>#DIV/0!</v>
      </c>
      <c r="H2512" s="140"/>
      <c r="I2512" s="140">
        <f t="shared" si="567"/>
        <v>0</v>
      </c>
      <c r="J2512" s="140">
        <f t="shared" si="567"/>
        <v>0</v>
      </c>
      <c r="K2512" s="50" t="e">
        <f t="shared" si="448"/>
        <v>#DIV/0!</v>
      </c>
      <c r="L2512" s="140"/>
      <c r="M2512" s="140"/>
      <c r="N2512" s="140"/>
      <c r="O2512" s="50" t="e">
        <f t="shared" si="574"/>
        <v>#DIV/0!</v>
      </c>
      <c r="P2512" s="34">
        <f t="shared" si="573"/>
        <v>0</v>
      </c>
      <c r="R2512" s="5"/>
    </row>
    <row r="2513" spans="1:18" s="2" customFormat="1" ht="18" customHeight="1" x14ac:dyDescent="0.2">
      <c r="A2513" s="52"/>
      <c r="B2513" s="32">
        <v>90004</v>
      </c>
      <c r="C2513" s="25" t="s">
        <v>36</v>
      </c>
      <c r="D2513" s="135">
        <f t="shared" si="568"/>
        <v>95285478</v>
      </c>
      <c r="E2513" s="135">
        <f>SUM(E2514,E2523)</f>
        <v>89221823</v>
      </c>
      <c r="F2513" s="135">
        <f>SUM(F2514,F2523)</f>
        <v>83746210.25999999</v>
      </c>
      <c r="G2513" s="23">
        <f t="shared" si="570"/>
        <v>93.862922146300448</v>
      </c>
      <c r="H2513" s="135">
        <f>SUM(H2514,H2523)</f>
        <v>95285478</v>
      </c>
      <c r="I2513" s="135">
        <f t="shared" si="567"/>
        <v>89154673</v>
      </c>
      <c r="J2513" s="135">
        <f t="shared" si="567"/>
        <v>83679060.25999999</v>
      </c>
      <c r="K2513" s="23">
        <f t="shared" si="448"/>
        <v>93.858299788727834</v>
      </c>
      <c r="L2513" s="135"/>
      <c r="M2513" s="135">
        <f>SUM(M2514,M2523)</f>
        <v>67150</v>
      </c>
      <c r="N2513" s="135">
        <f>SUM(N2514,N2523)</f>
        <v>67150</v>
      </c>
      <c r="O2513" s="23">
        <f>N2513/M2513*100</f>
        <v>100</v>
      </c>
      <c r="P2513" s="59">
        <f t="shared" si="573"/>
        <v>-6063655</v>
      </c>
      <c r="R2513" s="5"/>
    </row>
    <row r="2514" spans="1:18" s="2" customFormat="1" ht="12.75" customHeight="1" x14ac:dyDescent="0.2">
      <c r="A2514" s="52"/>
      <c r="B2514" s="32"/>
      <c r="C2514" s="41" t="s">
        <v>110</v>
      </c>
      <c r="D2514" s="135">
        <f t="shared" si="568"/>
        <v>41868449</v>
      </c>
      <c r="E2514" s="135">
        <f>SUM(E2516,E2520,E2521,E2522)</f>
        <v>42902856</v>
      </c>
      <c r="F2514" s="135">
        <f>SUM(F2516,F2520,F2521,F2522)</f>
        <v>42658513.149999999</v>
      </c>
      <c r="G2514" s="23">
        <f t="shared" si="570"/>
        <v>99.430474162372775</v>
      </c>
      <c r="H2514" s="135">
        <f>SUM(H2516,H2520,H2521,H2522)</f>
        <v>41868449</v>
      </c>
      <c r="I2514" s="135">
        <f t="shared" si="567"/>
        <v>42835706</v>
      </c>
      <c r="J2514" s="135">
        <f t="shared" si="567"/>
        <v>42591363.149999999</v>
      </c>
      <c r="K2514" s="23">
        <f t="shared" ref="K2514:K2576" si="575">J2514/I2514*100</f>
        <v>99.429581363734272</v>
      </c>
      <c r="L2514" s="135"/>
      <c r="M2514" s="135">
        <f>SUM(M2516,M2520,M2521,M2522)</f>
        <v>67150</v>
      </c>
      <c r="N2514" s="135">
        <f>SUM(N2516,N2520,N2521,N2522)</f>
        <v>67150</v>
      </c>
      <c r="O2514" s="23">
        <f>N2514/M2514*100</f>
        <v>100</v>
      </c>
      <c r="P2514" s="19">
        <f t="shared" si="573"/>
        <v>1034407</v>
      </c>
      <c r="R2514" s="5"/>
    </row>
    <row r="2515" spans="1:18" s="2" customFormat="1" x14ac:dyDescent="0.2">
      <c r="A2515" s="52"/>
      <c r="B2515" s="32"/>
      <c r="C2515" s="27" t="s">
        <v>22</v>
      </c>
      <c r="D2515" s="135"/>
      <c r="E2515" s="135"/>
      <c r="F2515" s="135"/>
      <c r="G2515" s="23"/>
      <c r="H2515" s="135"/>
      <c r="I2515" s="135"/>
      <c r="J2515" s="135"/>
      <c r="K2515" s="23"/>
      <c r="L2515" s="135"/>
      <c r="M2515" s="135"/>
      <c r="N2515" s="135"/>
      <c r="O2515" s="23"/>
      <c r="P2515" s="19">
        <f t="shared" si="573"/>
        <v>0</v>
      </c>
      <c r="R2515" s="5"/>
    </row>
    <row r="2516" spans="1:18" s="2" customFormat="1" ht="12.75" customHeight="1" x14ac:dyDescent="0.2">
      <c r="A2516" s="52"/>
      <c r="B2516" s="32"/>
      <c r="C2516" s="22" t="s">
        <v>14</v>
      </c>
      <c r="D2516" s="135">
        <f t="shared" si="568"/>
        <v>41834277</v>
      </c>
      <c r="E2516" s="135">
        <f>SUM(E2518:E2519)</f>
        <v>42595609</v>
      </c>
      <c r="F2516" s="135">
        <f>SUM(F2518:F2519)</f>
        <v>42450667.469999999</v>
      </c>
      <c r="G2516" s="23">
        <f t="shared" si="570"/>
        <v>99.65972659294529</v>
      </c>
      <c r="H2516" s="135">
        <f>SUM(H2518:H2519)</f>
        <v>41834277</v>
      </c>
      <c r="I2516" s="135">
        <f t="shared" si="567"/>
        <v>42528459</v>
      </c>
      <c r="J2516" s="135">
        <f t="shared" si="567"/>
        <v>42383517.469999999</v>
      </c>
      <c r="K2516" s="23">
        <f t="shared" si="575"/>
        <v>99.659189320732267</v>
      </c>
      <c r="L2516" s="135"/>
      <c r="M2516" s="135">
        <f>SUM(M2518:M2519)</f>
        <v>67150</v>
      </c>
      <c r="N2516" s="135">
        <f>SUM(N2518:N2519)</f>
        <v>67150</v>
      </c>
      <c r="O2516" s="23">
        <f t="shared" ref="O2516" si="576">N2516/M2516*100</f>
        <v>100</v>
      </c>
      <c r="P2516" s="19">
        <f t="shared" si="573"/>
        <v>761332</v>
      </c>
      <c r="R2516" s="5"/>
    </row>
    <row r="2517" spans="1:18" s="2" customFormat="1" ht="13.5" customHeight="1" x14ac:dyDescent="0.2">
      <c r="A2517" s="52"/>
      <c r="B2517" s="32"/>
      <c r="C2517" s="27" t="s">
        <v>15</v>
      </c>
      <c r="D2517" s="135"/>
      <c r="E2517" s="135"/>
      <c r="F2517" s="135"/>
      <c r="G2517" s="23"/>
      <c r="H2517" s="135"/>
      <c r="I2517" s="135"/>
      <c r="J2517" s="135"/>
      <c r="K2517" s="23"/>
      <c r="L2517" s="135"/>
      <c r="M2517" s="135"/>
      <c r="N2517" s="135"/>
      <c r="O2517" s="23"/>
      <c r="P2517" s="19">
        <f t="shared" si="573"/>
        <v>0</v>
      </c>
      <c r="R2517" s="5"/>
    </row>
    <row r="2518" spans="1:18" s="2" customFormat="1" ht="13.5" customHeight="1" x14ac:dyDescent="0.2">
      <c r="A2518" s="52"/>
      <c r="B2518" s="32"/>
      <c r="C2518" s="27" t="s">
        <v>19</v>
      </c>
      <c r="D2518" s="135">
        <f t="shared" si="568"/>
        <v>35000</v>
      </c>
      <c r="E2518" s="135">
        <v>30700</v>
      </c>
      <c r="F2518" s="135">
        <v>19296.240000000002</v>
      </c>
      <c r="G2518" s="23">
        <f t="shared" si="570"/>
        <v>62.854201954397404</v>
      </c>
      <c r="H2518" s="135">
        <v>35000</v>
      </c>
      <c r="I2518" s="135">
        <f t="shared" si="567"/>
        <v>30700</v>
      </c>
      <c r="J2518" s="135">
        <f t="shared" si="567"/>
        <v>19296.240000000002</v>
      </c>
      <c r="K2518" s="23">
        <f t="shared" si="575"/>
        <v>62.854201954397404</v>
      </c>
      <c r="L2518" s="135"/>
      <c r="M2518" s="135"/>
      <c r="N2518" s="135"/>
      <c r="O2518" s="23"/>
      <c r="P2518" s="19">
        <f t="shared" si="573"/>
        <v>-4300</v>
      </c>
      <c r="R2518" s="5"/>
    </row>
    <row r="2519" spans="1:18" s="2" customFormat="1" ht="15.75" customHeight="1" x14ac:dyDescent="0.2">
      <c r="A2519" s="57"/>
      <c r="B2519" s="36"/>
      <c r="C2519" s="188" t="s">
        <v>18</v>
      </c>
      <c r="D2519" s="136">
        <f t="shared" si="568"/>
        <v>41799277</v>
      </c>
      <c r="E2519" s="136">
        <v>42564909</v>
      </c>
      <c r="F2519" s="136">
        <v>42431371.229999997</v>
      </c>
      <c r="G2519" s="38">
        <f t="shared" si="570"/>
        <v>99.686272628939477</v>
      </c>
      <c r="H2519" s="136">
        <v>41799277</v>
      </c>
      <c r="I2519" s="136">
        <f t="shared" si="567"/>
        <v>42497759</v>
      </c>
      <c r="J2519" s="136">
        <f t="shared" si="567"/>
        <v>42364221.229999997</v>
      </c>
      <c r="K2519" s="38">
        <f t="shared" si="575"/>
        <v>99.68577691355442</v>
      </c>
      <c r="L2519" s="136"/>
      <c r="M2519" s="136">
        <v>67150</v>
      </c>
      <c r="N2519" s="136">
        <v>67150</v>
      </c>
      <c r="O2519" s="38">
        <f t="shared" ref="O2519:O2521" si="577">N2519/M2519*100</f>
        <v>100</v>
      </c>
      <c r="P2519" s="19">
        <f t="shared" si="573"/>
        <v>765632</v>
      </c>
      <c r="R2519" s="5"/>
    </row>
    <row r="2520" spans="1:18" s="2" customFormat="1" ht="14.25" hidden="1" customHeight="1" x14ac:dyDescent="0.2">
      <c r="A2520" s="52"/>
      <c r="B2520" s="32"/>
      <c r="C2520" s="22" t="s">
        <v>16</v>
      </c>
      <c r="D2520" s="135">
        <f t="shared" ref="D2520:D2582" si="578">H2520+L2520</f>
        <v>0</v>
      </c>
      <c r="E2520" s="135"/>
      <c r="F2520" s="135"/>
      <c r="G2520" s="23"/>
      <c r="H2520" s="135"/>
      <c r="I2520" s="135">
        <f t="shared" si="567"/>
        <v>0</v>
      </c>
      <c r="J2520" s="135">
        <f t="shared" si="567"/>
        <v>0</v>
      </c>
      <c r="K2520" s="23"/>
      <c r="L2520" s="135"/>
      <c r="M2520" s="135"/>
      <c r="N2520" s="135"/>
      <c r="O2520" s="23" t="e">
        <f t="shared" si="577"/>
        <v>#DIV/0!</v>
      </c>
      <c r="P2520" s="19">
        <f t="shared" si="573"/>
        <v>0</v>
      </c>
      <c r="R2520" s="5"/>
    </row>
    <row r="2521" spans="1:18" s="2" customFormat="1" ht="14.25" hidden="1" customHeight="1" x14ac:dyDescent="0.2">
      <c r="A2521" s="52"/>
      <c r="B2521" s="32"/>
      <c r="C2521" s="22" t="s">
        <v>17</v>
      </c>
      <c r="D2521" s="135">
        <f t="shared" si="578"/>
        <v>0</v>
      </c>
      <c r="E2521" s="135"/>
      <c r="F2521" s="135"/>
      <c r="G2521" s="23" t="e">
        <f t="shared" si="570"/>
        <v>#DIV/0!</v>
      </c>
      <c r="H2521" s="135"/>
      <c r="I2521" s="135">
        <f t="shared" si="567"/>
        <v>0</v>
      </c>
      <c r="J2521" s="135">
        <f t="shared" si="567"/>
        <v>0</v>
      </c>
      <c r="K2521" s="23" t="e">
        <f t="shared" si="575"/>
        <v>#DIV/0!</v>
      </c>
      <c r="L2521" s="135"/>
      <c r="M2521" s="135"/>
      <c r="N2521" s="135"/>
      <c r="O2521" s="23" t="e">
        <f t="shared" si="577"/>
        <v>#DIV/0!</v>
      </c>
      <c r="P2521" s="19">
        <f t="shared" si="573"/>
        <v>0</v>
      </c>
      <c r="R2521" s="5"/>
    </row>
    <row r="2522" spans="1:18" s="2" customFormat="1" ht="38.25" customHeight="1" x14ac:dyDescent="0.2">
      <c r="A2522" s="52"/>
      <c r="B2522" s="32"/>
      <c r="C2522" s="24" t="s">
        <v>149</v>
      </c>
      <c r="D2522" s="135">
        <f t="shared" si="578"/>
        <v>34172</v>
      </c>
      <c r="E2522" s="135">
        <v>307247</v>
      </c>
      <c r="F2522" s="135">
        <v>207845.68</v>
      </c>
      <c r="G2522" s="23">
        <f t="shared" si="570"/>
        <v>67.647749205036988</v>
      </c>
      <c r="H2522" s="135">
        <v>34172</v>
      </c>
      <c r="I2522" s="135">
        <f t="shared" ref="I2522:J2585" si="579">E2522-M2522</f>
        <v>307247</v>
      </c>
      <c r="J2522" s="135">
        <f t="shared" si="579"/>
        <v>207845.68</v>
      </c>
      <c r="K2522" s="23">
        <f t="shared" si="575"/>
        <v>67.647749205036988</v>
      </c>
      <c r="L2522" s="135"/>
      <c r="M2522" s="135"/>
      <c r="N2522" s="135"/>
      <c r="O2522" s="23"/>
      <c r="P2522" s="19">
        <f t="shared" si="573"/>
        <v>273075</v>
      </c>
      <c r="R2522" s="5"/>
    </row>
    <row r="2523" spans="1:18" s="2" customFormat="1" ht="11.25" customHeight="1" x14ac:dyDescent="0.2">
      <c r="A2523" s="52"/>
      <c r="B2523" s="32"/>
      <c r="C2523" s="25" t="s">
        <v>111</v>
      </c>
      <c r="D2523" s="135">
        <f t="shared" si="578"/>
        <v>53417029</v>
      </c>
      <c r="E2523" s="135">
        <f>E2525</f>
        <v>46318967</v>
      </c>
      <c r="F2523" s="135">
        <f>SUM(F2525)</f>
        <v>41087697.109999999</v>
      </c>
      <c r="G2523" s="23">
        <f t="shared" si="570"/>
        <v>88.705987570923156</v>
      </c>
      <c r="H2523" s="135">
        <f>SUM(H2525)</f>
        <v>53417029</v>
      </c>
      <c r="I2523" s="135">
        <f t="shared" si="579"/>
        <v>46318967</v>
      </c>
      <c r="J2523" s="135">
        <f t="shared" si="579"/>
        <v>41087697.109999999</v>
      </c>
      <c r="K2523" s="23">
        <f t="shared" si="575"/>
        <v>88.705987570923156</v>
      </c>
      <c r="L2523" s="135"/>
      <c r="M2523" s="135"/>
      <c r="N2523" s="135"/>
      <c r="O2523" s="23"/>
      <c r="P2523" s="19">
        <f t="shared" si="573"/>
        <v>-7098062</v>
      </c>
      <c r="R2523" s="5"/>
    </row>
    <row r="2524" spans="1:18" s="2" customFormat="1" ht="11.25" customHeight="1" x14ac:dyDescent="0.2">
      <c r="A2524" s="52"/>
      <c r="B2524" s="32"/>
      <c r="C2524" s="26" t="s">
        <v>22</v>
      </c>
      <c r="D2524" s="135"/>
      <c r="E2524" s="135"/>
      <c r="F2524" s="135"/>
      <c r="G2524" s="23"/>
      <c r="H2524" s="135"/>
      <c r="I2524" s="135"/>
      <c r="J2524" s="135"/>
      <c r="K2524" s="23"/>
      <c r="L2524" s="135"/>
      <c r="M2524" s="135"/>
      <c r="N2524" s="135"/>
      <c r="O2524" s="23"/>
      <c r="P2524" s="19">
        <f t="shared" si="573"/>
        <v>0</v>
      </c>
      <c r="R2524" s="5"/>
    </row>
    <row r="2525" spans="1:18" s="2" customFormat="1" ht="15" customHeight="1" x14ac:dyDescent="0.2">
      <c r="A2525" s="52"/>
      <c r="B2525" s="48"/>
      <c r="C2525" s="49" t="s">
        <v>7</v>
      </c>
      <c r="D2525" s="140">
        <f t="shared" si="578"/>
        <v>53417029</v>
      </c>
      <c r="E2525" s="140">
        <v>46318967</v>
      </c>
      <c r="F2525" s="140">
        <v>41087697.109999999</v>
      </c>
      <c r="G2525" s="50">
        <f t="shared" si="570"/>
        <v>88.705987570923156</v>
      </c>
      <c r="H2525" s="140">
        <v>53417029</v>
      </c>
      <c r="I2525" s="140">
        <f t="shared" si="579"/>
        <v>46318967</v>
      </c>
      <c r="J2525" s="140">
        <f t="shared" si="579"/>
        <v>41087697.109999999</v>
      </c>
      <c r="K2525" s="50">
        <f t="shared" si="575"/>
        <v>88.705987570923156</v>
      </c>
      <c r="L2525" s="140"/>
      <c r="M2525" s="140"/>
      <c r="N2525" s="140"/>
      <c r="O2525" s="50"/>
      <c r="P2525" s="34">
        <f t="shared" si="573"/>
        <v>-7098062</v>
      </c>
      <c r="R2525" s="5"/>
    </row>
    <row r="2526" spans="1:18" s="2" customFormat="1" hidden="1" x14ac:dyDescent="0.2">
      <c r="A2526" s="52"/>
      <c r="B2526" s="32"/>
      <c r="C2526" s="27" t="s">
        <v>15</v>
      </c>
      <c r="D2526" s="135"/>
      <c r="E2526" s="135"/>
      <c r="F2526" s="135"/>
      <c r="G2526" s="23"/>
      <c r="H2526" s="135"/>
      <c r="I2526" s="135">
        <f t="shared" si="579"/>
        <v>0</v>
      </c>
      <c r="J2526" s="135">
        <f t="shared" si="579"/>
        <v>0</v>
      </c>
      <c r="K2526" s="23"/>
      <c r="L2526" s="135"/>
      <c r="M2526" s="135"/>
      <c r="N2526" s="135"/>
      <c r="O2526" s="23"/>
      <c r="P2526" s="19">
        <f t="shared" si="573"/>
        <v>0</v>
      </c>
      <c r="R2526" s="5"/>
    </row>
    <row r="2527" spans="1:18" s="2" customFormat="1" ht="42" hidden="1" customHeight="1" x14ac:dyDescent="0.2">
      <c r="A2527" s="52"/>
      <c r="B2527" s="48"/>
      <c r="C2527" s="51" t="s">
        <v>150</v>
      </c>
      <c r="D2527" s="140">
        <f t="shared" si="578"/>
        <v>0</v>
      </c>
      <c r="E2527" s="140"/>
      <c r="F2527" s="140"/>
      <c r="G2527" s="50" t="e">
        <f t="shared" si="570"/>
        <v>#DIV/0!</v>
      </c>
      <c r="H2527" s="140"/>
      <c r="I2527" s="140">
        <f t="shared" si="579"/>
        <v>0</v>
      </c>
      <c r="J2527" s="140">
        <f t="shared" si="579"/>
        <v>0</v>
      </c>
      <c r="K2527" s="50" t="e">
        <f t="shared" si="575"/>
        <v>#DIV/0!</v>
      </c>
      <c r="L2527" s="140"/>
      <c r="M2527" s="140"/>
      <c r="N2527" s="140"/>
      <c r="O2527" s="50"/>
      <c r="P2527" s="34">
        <f t="shared" si="573"/>
        <v>0</v>
      </c>
      <c r="R2527" s="5"/>
    </row>
    <row r="2528" spans="1:18" s="2" customFormat="1" ht="15.75" customHeight="1" x14ac:dyDescent="0.2">
      <c r="A2528" s="52"/>
      <c r="B2528" s="32">
        <v>90005</v>
      </c>
      <c r="C2528" s="111" t="s">
        <v>164</v>
      </c>
      <c r="D2528" s="135">
        <f t="shared" si="578"/>
        <v>26301961</v>
      </c>
      <c r="E2528" s="135">
        <f>SUM(E2529,E2538)</f>
        <v>15044196</v>
      </c>
      <c r="F2528" s="135">
        <f>SUM(F2529,F2538)</f>
        <v>5032212.75</v>
      </c>
      <c r="G2528" s="23">
        <f t="shared" si="570"/>
        <v>33.449529306850295</v>
      </c>
      <c r="H2528" s="135">
        <f>SUM(H2529,H2538)</f>
        <v>26301961</v>
      </c>
      <c r="I2528" s="135">
        <f t="shared" si="579"/>
        <v>15044196</v>
      </c>
      <c r="J2528" s="135">
        <f t="shared" si="579"/>
        <v>5032212.75</v>
      </c>
      <c r="K2528" s="23">
        <f t="shared" si="575"/>
        <v>33.449529306850295</v>
      </c>
      <c r="L2528" s="135"/>
      <c r="M2528" s="135"/>
      <c r="N2528" s="135"/>
      <c r="O2528" s="23"/>
      <c r="P2528" s="59">
        <f t="shared" si="573"/>
        <v>-11257765</v>
      </c>
      <c r="R2528" s="5"/>
    </row>
    <row r="2529" spans="1:18" s="2" customFormat="1" ht="12.75" customHeight="1" x14ac:dyDescent="0.2">
      <c r="A2529" s="52"/>
      <c r="B2529" s="32"/>
      <c r="C2529" s="41" t="s">
        <v>110</v>
      </c>
      <c r="D2529" s="135">
        <f t="shared" si="578"/>
        <v>856263</v>
      </c>
      <c r="E2529" s="135">
        <f>SUM(E2531,E2535,E2536,E2537)</f>
        <v>523611</v>
      </c>
      <c r="F2529" s="135">
        <f>SUM(F2531,F2535,F2536,F2537)</f>
        <v>422157.85</v>
      </c>
      <c r="G2529" s="23">
        <f t="shared" si="570"/>
        <v>80.62432798394228</v>
      </c>
      <c r="H2529" s="135">
        <f>SUM(H2531,H2537)</f>
        <v>856263</v>
      </c>
      <c r="I2529" s="135">
        <f t="shared" si="579"/>
        <v>523611</v>
      </c>
      <c r="J2529" s="135">
        <f t="shared" si="579"/>
        <v>422157.85</v>
      </c>
      <c r="K2529" s="23">
        <f t="shared" si="575"/>
        <v>80.62432798394228</v>
      </c>
      <c r="L2529" s="135"/>
      <c r="M2529" s="135"/>
      <c r="N2529" s="135"/>
      <c r="O2529" s="23"/>
      <c r="P2529" s="19">
        <f t="shared" si="573"/>
        <v>-332652</v>
      </c>
      <c r="R2529" s="5"/>
    </row>
    <row r="2530" spans="1:18" s="2" customFormat="1" x14ac:dyDescent="0.2">
      <c r="A2530" s="52"/>
      <c r="B2530" s="32"/>
      <c r="C2530" s="27" t="s">
        <v>22</v>
      </c>
      <c r="D2530" s="135"/>
      <c r="E2530" s="135"/>
      <c r="F2530" s="135"/>
      <c r="G2530" s="23"/>
      <c r="H2530" s="135"/>
      <c r="I2530" s="135"/>
      <c r="J2530" s="135"/>
      <c r="K2530" s="23"/>
      <c r="L2530" s="135"/>
      <c r="M2530" s="135"/>
      <c r="N2530" s="135"/>
      <c r="O2530" s="23"/>
      <c r="P2530" s="19">
        <f t="shared" si="573"/>
        <v>0</v>
      </c>
      <c r="R2530" s="5"/>
    </row>
    <row r="2531" spans="1:18" s="2" customFormat="1" ht="15" customHeight="1" x14ac:dyDescent="0.2">
      <c r="A2531" s="52"/>
      <c r="B2531" s="32"/>
      <c r="C2531" s="22" t="s">
        <v>14</v>
      </c>
      <c r="D2531" s="135">
        <f t="shared" si="578"/>
        <v>550540</v>
      </c>
      <c r="E2531" s="135">
        <f>SUM(E2533:E2534)</f>
        <v>242965</v>
      </c>
      <c r="F2531" s="135">
        <f>SUM(F2533:F2534)</f>
        <v>226577.64</v>
      </c>
      <c r="G2531" s="23">
        <f t="shared" si="570"/>
        <v>93.255258987920072</v>
      </c>
      <c r="H2531" s="135">
        <f>SUM(H2533:H2534)</f>
        <v>550540</v>
      </c>
      <c r="I2531" s="135">
        <f t="shared" si="579"/>
        <v>242965</v>
      </c>
      <c r="J2531" s="135">
        <f t="shared" si="579"/>
        <v>226577.64</v>
      </c>
      <c r="K2531" s="23">
        <f t="shared" si="575"/>
        <v>93.255258987920072</v>
      </c>
      <c r="L2531" s="135"/>
      <c r="M2531" s="135"/>
      <c r="N2531" s="135"/>
      <c r="O2531" s="23"/>
      <c r="P2531" s="19">
        <f t="shared" si="573"/>
        <v>-307575</v>
      </c>
      <c r="R2531" s="5"/>
    </row>
    <row r="2532" spans="1:18" s="2" customFormat="1" ht="14.25" customHeight="1" x14ac:dyDescent="0.2">
      <c r="A2532" s="52"/>
      <c r="B2532" s="32"/>
      <c r="C2532" s="27" t="s">
        <v>15</v>
      </c>
      <c r="D2532" s="135"/>
      <c r="E2532" s="135"/>
      <c r="F2532" s="135"/>
      <c r="G2532" s="23"/>
      <c r="H2532" s="135"/>
      <c r="I2532" s="135"/>
      <c r="J2532" s="135"/>
      <c r="K2532" s="23"/>
      <c r="L2532" s="135"/>
      <c r="M2532" s="135"/>
      <c r="N2532" s="135"/>
      <c r="O2532" s="23"/>
      <c r="P2532" s="19">
        <f t="shared" si="573"/>
        <v>0</v>
      </c>
      <c r="R2532" s="5"/>
    </row>
    <row r="2533" spans="1:18" s="2" customFormat="1" ht="12" customHeight="1" x14ac:dyDescent="0.2">
      <c r="A2533" s="52"/>
      <c r="B2533" s="32"/>
      <c r="C2533" s="27" t="s">
        <v>19</v>
      </c>
      <c r="D2533" s="135">
        <f t="shared" si="578"/>
        <v>20000</v>
      </c>
      <c r="E2533" s="135"/>
      <c r="F2533" s="135"/>
      <c r="G2533" s="23"/>
      <c r="H2533" s="135">
        <v>20000</v>
      </c>
      <c r="I2533" s="135"/>
      <c r="J2533" s="135"/>
      <c r="K2533" s="23"/>
      <c r="L2533" s="135"/>
      <c r="M2533" s="135"/>
      <c r="N2533" s="135"/>
      <c r="O2533" s="23"/>
      <c r="P2533" s="19">
        <f t="shared" si="573"/>
        <v>-20000</v>
      </c>
      <c r="R2533" s="5"/>
    </row>
    <row r="2534" spans="1:18" s="2" customFormat="1" ht="12.75" customHeight="1" x14ac:dyDescent="0.2">
      <c r="A2534" s="52"/>
      <c r="B2534" s="32"/>
      <c r="C2534" s="27" t="s">
        <v>18</v>
      </c>
      <c r="D2534" s="135">
        <f t="shared" si="578"/>
        <v>530540</v>
      </c>
      <c r="E2534" s="135">
        <v>242965</v>
      </c>
      <c r="F2534" s="135">
        <v>226577.64</v>
      </c>
      <c r="G2534" s="23">
        <f t="shared" si="570"/>
        <v>93.255258987920072</v>
      </c>
      <c r="H2534" s="135">
        <v>530540</v>
      </c>
      <c r="I2534" s="135">
        <f t="shared" si="579"/>
        <v>242965</v>
      </c>
      <c r="J2534" s="135">
        <f t="shared" si="579"/>
        <v>226577.64</v>
      </c>
      <c r="K2534" s="23">
        <f t="shared" si="575"/>
        <v>93.255258987920072</v>
      </c>
      <c r="L2534" s="135"/>
      <c r="M2534" s="135"/>
      <c r="N2534" s="135"/>
      <c r="O2534" s="23"/>
      <c r="P2534" s="19">
        <f t="shared" si="573"/>
        <v>-287575</v>
      </c>
      <c r="R2534" s="5"/>
    </row>
    <row r="2535" spans="1:18" s="2" customFormat="1" ht="15" hidden="1" customHeight="1" x14ac:dyDescent="0.2">
      <c r="A2535" s="52"/>
      <c r="B2535" s="32"/>
      <c r="C2535" s="22" t="s">
        <v>16</v>
      </c>
      <c r="D2535" s="135">
        <f t="shared" si="578"/>
        <v>0</v>
      </c>
      <c r="E2535" s="135"/>
      <c r="F2535" s="135"/>
      <c r="G2535" s="23" t="e">
        <f t="shared" si="570"/>
        <v>#DIV/0!</v>
      </c>
      <c r="H2535" s="135"/>
      <c r="I2535" s="135">
        <f t="shared" si="579"/>
        <v>0</v>
      </c>
      <c r="J2535" s="135">
        <f t="shared" si="579"/>
        <v>0</v>
      </c>
      <c r="K2535" s="23" t="e">
        <f t="shared" si="575"/>
        <v>#DIV/0!</v>
      </c>
      <c r="L2535" s="135"/>
      <c r="M2535" s="135"/>
      <c r="N2535" s="135"/>
      <c r="O2535" s="23"/>
      <c r="P2535" s="19">
        <f t="shared" si="573"/>
        <v>0</v>
      </c>
      <c r="R2535" s="5"/>
    </row>
    <row r="2536" spans="1:18" s="2" customFormat="1" ht="15" hidden="1" customHeight="1" x14ac:dyDescent="0.2">
      <c r="A2536" s="52"/>
      <c r="B2536" s="32"/>
      <c r="C2536" s="128" t="s">
        <v>17</v>
      </c>
      <c r="D2536" s="135">
        <f t="shared" si="578"/>
        <v>0</v>
      </c>
      <c r="E2536" s="135"/>
      <c r="F2536" s="135"/>
      <c r="G2536" s="23" t="e">
        <f t="shared" si="570"/>
        <v>#DIV/0!</v>
      </c>
      <c r="H2536" s="135"/>
      <c r="I2536" s="135">
        <f t="shared" si="579"/>
        <v>0</v>
      </c>
      <c r="J2536" s="135">
        <f t="shared" si="579"/>
        <v>0</v>
      </c>
      <c r="K2536" s="23" t="e">
        <f t="shared" si="575"/>
        <v>#DIV/0!</v>
      </c>
      <c r="L2536" s="135"/>
      <c r="M2536" s="135"/>
      <c r="N2536" s="135"/>
      <c r="O2536" s="23"/>
      <c r="P2536" s="34">
        <f t="shared" si="573"/>
        <v>0</v>
      </c>
      <c r="R2536" s="5"/>
    </row>
    <row r="2537" spans="1:18" s="2" customFormat="1" ht="35.25" customHeight="1" x14ac:dyDescent="0.2">
      <c r="A2537" s="52"/>
      <c r="B2537" s="32"/>
      <c r="C2537" s="24" t="s">
        <v>149</v>
      </c>
      <c r="D2537" s="135">
        <f t="shared" si="578"/>
        <v>305723</v>
      </c>
      <c r="E2537" s="135">
        <v>280646</v>
      </c>
      <c r="F2537" s="135">
        <v>195580.21</v>
      </c>
      <c r="G2537" s="23">
        <f t="shared" si="570"/>
        <v>69.689291848093333</v>
      </c>
      <c r="H2537" s="135">
        <v>305723</v>
      </c>
      <c r="I2537" s="135">
        <f t="shared" si="579"/>
        <v>280646</v>
      </c>
      <c r="J2537" s="135">
        <f t="shared" si="579"/>
        <v>195580.21</v>
      </c>
      <c r="K2537" s="23">
        <f t="shared" si="575"/>
        <v>69.689291848093333</v>
      </c>
      <c r="L2537" s="135"/>
      <c r="M2537" s="135"/>
      <c r="N2537" s="135"/>
      <c r="O2537" s="23"/>
      <c r="P2537" s="19">
        <f t="shared" si="573"/>
        <v>-25077</v>
      </c>
      <c r="R2537" s="5"/>
    </row>
    <row r="2538" spans="1:18" s="2" customFormat="1" ht="15.75" customHeight="1" x14ac:dyDescent="0.2">
      <c r="A2538" s="52"/>
      <c r="B2538" s="32"/>
      <c r="C2538" s="25" t="s">
        <v>111</v>
      </c>
      <c r="D2538" s="135">
        <f t="shared" si="578"/>
        <v>25445698</v>
      </c>
      <c r="E2538" s="135">
        <f>SUM(E2540)</f>
        <v>14520585</v>
      </c>
      <c r="F2538" s="135">
        <f>SUM(F2540)</f>
        <v>4610054.9000000004</v>
      </c>
      <c r="G2538" s="23">
        <f t="shared" si="570"/>
        <v>31.748410274103971</v>
      </c>
      <c r="H2538" s="135">
        <f>SUM(H2540)</f>
        <v>25445698</v>
      </c>
      <c r="I2538" s="135">
        <f t="shared" si="579"/>
        <v>14520585</v>
      </c>
      <c r="J2538" s="135">
        <f t="shared" si="579"/>
        <v>4610054.9000000004</v>
      </c>
      <c r="K2538" s="23">
        <f t="shared" si="575"/>
        <v>31.748410274103971</v>
      </c>
      <c r="L2538" s="135"/>
      <c r="M2538" s="135"/>
      <c r="N2538" s="135"/>
      <c r="O2538" s="23"/>
      <c r="P2538" s="19">
        <f t="shared" si="573"/>
        <v>-10925113</v>
      </c>
      <c r="R2538" s="5"/>
    </row>
    <row r="2539" spans="1:18" s="2" customFormat="1" x14ac:dyDescent="0.2">
      <c r="A2539" s="52"/>
      <c r="B2539" s="32"/>
      <c r="C2539" s="26" t="s">
        <v>22</v>
      </c>
      <c r="D2539" s="135"/>
      <c r="E2539" s="135"/>
      <c r="F2539" s="135"/>
      <c r="G2539" s="23"/>
      <c r="H2539" s="135"/>
      <c r="I2539" s="135"/>
      <c r="J2539" s="135"/>
      <c r="K2539" s="23"/>
      <c r="L2539" s="135"/>
      <c r="M2539" s="135"/>
      <c r="N2539" s="135"/>
      <c r="O2539" s="23"/>
      <c r="P2539" s="19">
        <f t="shared" si="573"/>
        <v>0</v>
      </c>
      <c r="R2539" s="5"/>
    </row>
    <row r="2540" spans="1:18" s="2" customFormat="1" ht="12.75" customHeight="1" x14ac:dyDescent="0.2">
      <c r="A2540" s="52"/>
      <c r="B2540" s="32"/>
      <c r="C2540" s="22" t="s">
        <v>7</v>
      </c>
      <c r="D2540" s="135">
        <f t="shared" si="578"/>
        <v>25445698</v>
      </c>
      <c r="E2540" s="135">
        <f>14381988+138597</f>
        <v>14520585</v>
      </c>
      <c r="F2540" s="135">
        <v>4610054.9000000004</v>
      </c>
      <c r="G2540" s="23">
        <f t="shared" si="570"/>
        <v>31.748410274103971</v>
      </c>
      <c r="H2540" s="135">
        <v>25445698</v>
      </c>
      <c r="I2540" s="135">
        <f t="shared" si="579"/>
        <v>14520585</v>
      </c>
      <c r="J2540" s="135">
        <f t="shared" si="579"/>
        <v>4610054.9000000004</v>
      </c>
      <c r="K2540" s="23">
        <f t="shared" si="575"/>
        <v>31.748410274103971</v>
      </c>
      <c r="L2540" s="135"/>
      <c r="M2540" s="135"/>
      <c r="N2540" s="135"/>
      <c r="O2540" s="23"/>
      <c r="P2540" s="19">
        <f t="shared" si="573"/>
        <v>-10925113</v>
      </c>
      <c r="R2540" s="5"/>
    </row>
    <row r="2541" spans="1:18" s="2" customFormat="1" x14ac:dyDescent="0.2">
      <c r="A2541" s="52"/>
      <c r="B2541" s="32"/>
      <c r="C2541" s="27" t="s">
        <v>15</v>
      </c>
      <c r="D2541" s="135"/>
      <c r="E2541" s="135"/>
      <c r="F2541" s="135"/>
      <c r="G2541" s="23"/>
      <c r="H2541" s="135"/>
      <c r="I2541" s="135"/>
      <c r="J2541" s="135"/>
      <c r="K2541" s="23"/>
      <c r="L2541" s="135"/>
      <c r="M2541" s="135"/>
      <c r="N2541" s="135"/>
      <c r="O2541" s="23"/>
      <c r="P2541" s="19">
        <f t="shared" si="573"/>
        <v>0</v>
      </c>
      <c r="R2541" s="5"/>
    </row>
    <row r="2542" spans="1:18" s="2" customFormat="1" ht="39" customHeight="1" x14ac:dyDescent="0.2">
      <c r="A2542" s="52"/>
      <c r="B2542" s="48"/>
      <c r="C2542" s="51" t="s">
        <v>226</v>
      </c>
      <c r="D2542" s="140">
        <f t="shared" si="578"/>
        <v>36800</v>
      </c>
      <c r="E2542" s="140">
        <v>138597</v>
      </c>
      <c r="F2542" s="140">
        <f>67674.17+17031.13</f>
        <v>84705.3</v>
      </c>
      <c r="G2542" s="50">
        <f t="shared" si="570"/>
        <v>61.116257927660776</v>
      </c>
      <c r="H2542" s="140">
        <v>36800</v>
      </c>
      <c r="I2542" s="140">
        <f t="shared" si="579"/>
        <v>138597</v>
      </c>
      <c r="J2542" s="140">
        <f t="shared" si="579"/>
        <v>84705.3</v>
      </c>
      <c r="K2542" s="50">
        <f t="shared" si="575"/>
        <v>61.116257927660776</v>
      </c>
      <c r="L2542" s="140"/>
      <c r="M2542" s="140"/>
      <c r="N2542" s="140"/>
      <c r="O2542" s="50"/>
      <c r="P2542" s="34">
        <f t="shared" si="573"/>
        <v>101797</v>
      </c>
      <c r="R2542" s="5"/>
    </row>
    <row r="2543" spans="1:18" s="2" customFormat="1" ht="14.25" hidden="1" customHeight="1" x14ac:dyDescent="0.2">
      <c r="A2543" s="52"/>
      <c r="B2543" s="32">
        <v>90006</v>
      </c>
      <c r="C2543" s="111" t="s">
        <v>165</v>
      </c>
      <c r="D2543" s="135">
        <f t="shared" si="578"/>
        <v>0</v>
      </c>
      <c r="E2543" s="135">
        <f>SUM(E2544,E2553)</f>
        <v>0</v>
      </c>
      <c r="F2543" s="135">
        <f>SUM(F2544,F2553)</f>
        <v>0</v>
      </c>
      <c r="G2543" s="23" t="e">
        <f t="shared" si="570"/>
        <v>#DIV/0!</v>
      </c>
      <c r="H2543" s="135">
        <f>SUM(H2544,H2553)</f>
        <v>0</v>
      </c>
      <c r="I2543" s="135">
        <f t="shared" si="579"/>
        <v>0</v>
      </c>
      <c r="J2543" s="135">
        <f t="shared" si="579"/>
        <v>0</v>
      </c>
      <c r="K2543" s="23" t="e">
        <f t="shared" si="575"/>
        <v>#DIV/0!</v>
      </c>
      <c r="L2543" s="135">
        <f>SUM(L2544,L2553)</f>
        <v>0</v>
      </c>
      <c r="M2543" s="135">
        <f>SUM(M2544)</f>
        <v>0</v>
      </c>
      <c r="N2543" s="135">
        <f>SUM(N2544)</f>
        <v>0</v>
      </c>
      <c r="O2543" s="23" t="e">
        <f t="shared" ref="O2543:O2572" si="580">N2543/M2543*100</f>
        <v>#DIV/0!</v>
      </c>
      <c r="P2543" s="59">
        <f t="shared" si="573"/>
        <v>0</v>
      </c>
      <c r="R2543" s="5"/>
    </row>
    <row r="2544" spans="1:18" s="2" customFormat="1" ht="11.25" hidden="1" customHeight="1" x14ac:dyDescent="0.2">
      <c r="A2544" s="52"/>
      <c r="B2544" s="32"/>
      <c r="C2544" s="41" t="s">
        <v>110</v>
      </c>
      <c r="D2544" s="135">
        <f t="shared" si="578"/>
        <v>0</v>
      </c>
      <c r="E2544" s="135">
        <f>SUM(E2546)</f>
        <v>0</v>
      </c>
      <c r="F2544" s="135">
        <f>SUM(F2546)</f>
        <v>0</v>
      </c>
      <c r="G2544" s="23" t="e">
        <f t="shared" si="570"/>
        <v>#DIV/0!</v>
      </c>
      <c r="H2544" s="135">
        <f>SUM(H2546,H2550,H2551,H2552)</f>
        <v>0</v>
      </c>
      <c r="I2544" s="135">
        <f t="shared" si="579"/>
        <v>0</v>
      </c>
      <c r="J2544" s="135">
        <f t="shared" si="579"/>
        <v>0</v>
      </c>
      <c r="K2544" s="23" t="e">
        <f t="shared" si="575"/>
        <v>#DIV/0!</v>
      </c>
      <c r="L2544" s="135">
        <f>SUM(L2546,L2550,L2551,L2552)</f>
        <v>0</v>
      </c>
      <c r="M2544" s="135">
        <f>SUM(M2546)</f>
        <v>0</v>
      </c>
      <c r="N2544" s="135">
        <f>SUM(N2546)</f>
        <v>0</v>
      </c>
      <c r="O2544" s="23" t="e">
        <f t="shared" si="580"/>
        <v>#DIV/0!</v>
      </c>
      <c r="P2544" s="19">
        <f t="shared" si="573"/>
        <v>0</v>
      </c>
      <c r="R2544" s="5"/>
    </row>
    <row r="2545" spans="1:18" s="2" customFormat="1" ht="12.75" hidden="1" customHeight="1" x14ac:dyDescent="0.2">
      <c r="A2545" s="52"/>
      <c r="B2545" s="32"/>
      <c r="C2545" s="27" t="s">
        <v>22</v>
      </c>
      <c r="D2545" s="135">
        <f t="shared" si="578"/>
        <v>0</v>
      </c>
      <c r="E2545" s="135"/>
      <c r="F2545" s="135"/>
      <c r="G2545" s="23"/>
      <c r="H2545" s="135"/>
      <c r="I2545" s="135">
        <f t="shared" si="579"/>
        <v>0</v>
      </c>
      <c r="J2545" s="135">
        <f t="shared" si="579"/>
        <v>0</v>
      </c>
      <c r="K2545" s="23"/>
      <c r="L2545" s="135"/>
      <c r="M2545" s="135"/>
      <c r="N2545" s="135"/>
      <c r="O2545" s="23"/>
      <c r="P2545" s="19">
        <f t="shared" si="573"/>
        <v>0</v>
      </c>
      <c r="R2545" s="5"/>
    </row>
    <row r="2546" spans="1:18" s="2" customFormat="1" ht="12" hidden="1" customHeight="1" x14ac:dyDescent="0.2">
      <c r="A2546" s="52"/>
      <c r="B2546" s="32"/>
      <c r="C2546" s="22" t="s">
        <v>14</v>
      </c>
      <c r="D2546" s="135">
        <f t="shared" si="578"/>
        <v>0</v>
      </c>
      <c r="E2546" s="135">
        <f>SUM(E2549)</f>
        <v>0</v>
      </c>
      <c r="F2546" s="135">
        <f>SUM(F2549)</f>
        <v>0</v>
      </c>
      <c r="G2546" s="23" t="e">
        <f t="shared" si="570"/>
        <v>#DIV/0!</v>
      </c>
      <c r="H2546" s="135">
        <f>SUM(H2548:H2549)</f>
        <v>0</v>
      </c>
      <c r="I2546" s="135">
        <f t="shared" si="579"/>
        <v>0</v>
      </c>
      <c r="J2546" s="135">
        <f t="shared" si="579"/>
        <v>0</v>
      </c>
      <c r="K2546" s="23" t="e">
        <f t="shared" si="575"/>
        <v>#DIV/0!</v>
      </c>
      <c r="L2546" s="135">
        <f>SUM(L2548:L2549)</f>
        <v>0</v>
      </c>
      <c r="M2546" s="135">
        <f>SUM(M2549)</f>
        <v>0</v>
      </c>
      <c r="N2546" s="135">
        <f>SUM(N2549)</f>
        <v>0</v>
      </c>
      <c r="O2546" s="23" t="e">
        <f t="shared" si="580"/>
        <v>#DIV/0!</v>
      </c>
      <c r="P2546" s="19">
        <f t="shared" si="573"/>
        <v>0</v>
      </c>
      <c r="R2546" s="5"/>
    </row>
    <row r="2547" spans="1:18" s="2" customFormat="1" ht="12" hidden="1" customHeight="1" x14ac:dyDescent="0.2">
      <c r="A2547" s="52"/>
      <c r="B2547" s="32"/>
      <c r="C2547" s="27" t="s">
        <v>15</v>
      </c>
      <c r="D2547" s="135">
        <f t="shared" si="578"/>
        <v>0</v>
      </c>
      <c r="E2547" s="135"/>
      <c r="F2547" s="135"/>
      <c r="G2547" s="23"/>
      <c r="H2547" s="135"/>
      <c r="I2547" s="135">
        <f t="shared" si="579"/>
        <v>0</v>
      </c>
      <c r="J2547" s="135">
        <f t="shared" si="579"/>
        <v>0</v>
      </c>
      <c r="K2547" s="23"/>
      <c r="L2547" s="135"/>
      <c r="M2547" s="135"/>
      <c r="N2547" s="135"/>
      <c r="O2547" s="23"/>
      <c r="P2547" s="19">
        <f t="shared" si="573"/>
        <v>0</v>
      </c>
      <c r="R2547" s="5"/>
    </row>
    <row r="2548" spans="1:18" s="2" customFormat="1" ht="1.5" hidden="1" customHeight="1" x14ac:dyDescent="0.2">
      <c r="A2548" s="52"/>
      <c r="B2548" s="32"/>
      <c r="C2548" s="27" t="s">
        <v>19</v>
      </c>
      <c r="D2548" s="135">
        <f t="shared" si="578"/>
        <v>0</v>
      </c>
      <c r="E2548" s="135"/>
      <c r="F2548" s="135"/>
      <c r="G2548" s="23" t="e">
        <f t="shared" si="570"/>
        <v>#DIV/0!</v>
      </c>
      <c r="H2548" s="135"/>
      <c r="I2548" s="135">
        <f t="shared" si="579"/>
        <v>0</v>
      </c>
      <c r="J2548" s="135">
        <f t="shared" si="579"/>
        <v>0</v>
      </c>
      <c r="K2548" s="23" t="e">
        <f t="shared" si="575"/>
        <v>#DIV/0!</v>
      </c>
      <c r="L2548" s="135"/>
      <c r="M2548" s="135"/>
      <c r="N2548" s="135"/>
      <c r="O2548" s="23" t="e">
        <f t="shared" si="580"/>
        <v>#DIV/0!</v>
      </c>
      <c r="P2548" s="19">
        <f t="shared" si="573"/>
        <v>0</v>
      </c>
      <c r="R2548" s="5"/>
    </row>
    <row r="2549" spans="1:18" s="2" customFormat="1" ht="12.75" hidden="1" customHeight="1" x14ac:dyDescent="0.2">
      <c r="A2549" s="52"/>
      <c r="B2549" s="48"/>
      <c r="C2549" s="122" t="s">
        <v>18</v>
      </c>
      <c r="D2549" s="140">
        <f t="shared" si="578"/>
        <v>0</v>
      </c>
      <c r="E2549" s="140"/>
      <c r="F2549" s="140"/>
      <c r="G2549" s="50" t="e">
        <f t="shared" si="570"/>
        <v>#DIV/0!</v>
      </c>
      <c r="H2549" s="140"/>
      <c r="I2549" s="140">
        <f t="shared" si="579"/>
        <v>0</v>
      </c>
      <c r="J2549" s="140">
        <f t="shared" si="579"/>
        <v>0</v>
      </c>
      <c r="K2549" s="50" t="e">
        <f t="shared" si="575"/>
        <v>#DIV/0!</v>
      </c>
      <c r="L2549" s="140"/>
      <c r="M2549" s="140"/>
      <c r="N2549" s="140"/>
      <c r="O2549" s="50" t="e">
        <f t="shared" si="580"/>
        <v>#DIV/0!</v>
      </c>
      <c r="P2549" s="34">
        <f t="shared" si="573"/>
        <v>0</v>
      </c>
      <c r="R2549" s="5"/>
    </row>
    <row r="2550" spans="1:18" s="2" customFormat="1" ht="15" hidden="1" customHeight="1" x14ac:dyDescent="0.2">
      <c r="A2550" s="52"/>
      <c r="B2550" s="32"/>
      <c r="C2550" s="22" t="s">
        <v>16</v>
      </c>
      <c r="D2550" s="135">
        <f t="shared" si="578"/>
        <v>0</v>
      </c>
      <c r="E2550" s="135"/>
      <c r="F2550" s="135"/>
      <c r="G2550" s="23"/>
      <c r="H2550" s="135"/>
      <c r="I2550" s="135">
        <f t="shared" si="579"/>
        <v>0</v>
      </c>
      <c r="J2550" s="135">
        <f t="shared" si="579"/>
        <v>0</v>
      </c>
      <c r="K2550" s="23" t="e">
        <f t="shared" si="575"/>
        <v>#DIV/0!</v>
      </c>
      <c r="L2550" s="135"/>
      <c r="M2550" s="135"/>
      <c r="N2550" s="135"/>
      <c r="O2550" s="23" t="e">
        <f t="shared" si="580"/>
        <v>#DIV/0!</v>
      </c>
      <c r="P2550" s="19">
        <f t="shared" si="573"/>
        <v>0</v>
      </c>
      <c r="R2550" s="5"/>
    </row>
    <row r="2551" spans="1:18" s="2" customFormat="1" ht="15" hidden="1" customHeight="1" x14ac:dyDescent="0.2">
      <c r="A2551" s="52"/>
      <c r="B2551" s="32"/>
      <c r="C2551" s="22" t="s">
        <v>17</v>
      </c>
      <c r="D2551" s="135">
        <f t="shared" si="578"/>
        <v>0</v>
      </c>
      <c r="E2551" s="135"/>
      <c r="F2551" s="135"/>
      <c r="G2551" s="23"/>
      <c r="H2551" s="135"/>
      <c r="I2551" s="135">
        <f t="shared" si="579"/>
        <v>0</v>
      </c>
      <c r="J2551" s="135">
        <f t="shared" si="579"/>
        <v>0</v>
      </c>
      <c r="K2551" s="23" t="e">
        <f t="shared" si="575"/>
        <v>#DIV/0!</v>
      </c>
      <c r="L2551" s="135"/>
      <c r="M2551" s="135"/>
      <c r="N2551" s="135"/>
      <c r="O2551" s="23" t="e">
        <f t="shared" si="580"/>
        <v>#DIV/0!</v>
      </c>
      <c r="P2551" s="19">
        <f t="shared" si="573"/>
        <v>0</v>
      </c>
      <c r="R2551" s="5"/>
    </row>
    <row r="2552" spans="1:18" s="2" customFormat="1" ht="38.25" hidden="1" customHeight="1" x14ac:dyDescent="0.2">
      <c r="A2552" s="52"/>
      <c r="B2552" s="32"/>
      <c r="C2552" s="24" t="s">
        <v>149</v>
      </c>
      <c r="D2552" s="135">
        <f t="shared" si="578"/>
        <v>0</v>
      </c>
      <c r="E2552" s="135"/>
      <c r="F2552" s="135"/>
      <c r="G2552" s="23"/>
      <c r="H2552" s="135"/>
      <c r="I2552" s="135">
        <f t="shared" si="579"/>
        <v>0</v>
      </c>
      <c r="J2552" s="135">
        <f t="shared" si="579"/>
        <v>0</v>
      </c>
      <c r="K2552" s="23" t="e">
        <f t="shared" si="575"/>
        <v>#DIV/0!</v>
      </c>
      <c r="L2552" s="135"/>
      <c r="M2552" s="135"/>
      <c r="N2552" s="135"/>
      <c r="O2552" s="23" t="e">
        <f t="shared" si="580"/>
        <v>#DIV/0!</v>
      </c>
      <c r="P2552" s="19">
        <f t="shared" si="573"/>
        <v>0</v>
      </c>
      <c r="R2552" s="5"/>
    </row>
    <row r="2553" spans="1:18" s="2" customFormat="1" ht="15" hidden="1" customHeight="1" x14ac:dyDescent="0.2">
      <c r="A2553" s="52"/>
      <c r="B2553" s="32"/>
      <c r="C2553" s="25" t="s">
        <v>111</v>
      </c>
      <c r="D2553" s="135">
        <f t="shared" si="578"/>
        <v>0</v>
      </c>
      <c r="E2553" s="135">
        <f>SUM(E2555)</f>
        <v>0</v>
      </c>
      <c r="F2553" s="135">
        <f>SUM(F2555)</f>
        <v>0</v>
      </c>
      <c r="G2553" s="23"/>
      <c r="H2553" s="135">
        <f>SUM(H2555)</f>
        <v>0</v>
      </c>
      <c r="I2553" s="135">
        <f t="shared" si="579"/>
        <v>0</v>
      </c>
      <c r="J2553" s="135">
        <f t="shared" si="579"/>
        <v>0</v>
      </c>
      <c r="K2553" s="23" t="e">
        <f t="shared" si="575"/>
        <v>#DIV/0!</v>
      </c>
      <c r="L2553" s="135">
        <f>SUM(L2555)</f>
        <v>0</v>
      </c>
      <c r="M2553" s="135">
        <f>SUM(M2555)</f>
        <v>0</v>
      </c>
      <c r="N2553" s="135">
        <f>SUM(N2555)</f>
        <v>0</v>
      </c>
      <c r="O2553" s="23" t="e">
        <f t="shared" si="580"/>
        <v>#DIV/0!</v>
      </c>
      <c r="P2553" s="19">
        <f t="shared" si="573"/>
        <v>0</v>
      </c>
      <c r="R2553" s="5"/>
    </row>
    <row r="2554" spans="1:18" s="2" customFormat="1" hidden="1" x14ac:dyDescent="0.2">
      <c r="A2554" s="52"/>
      <c r="B2554" s="32"/>
      <c r="C2554" s="26" t="s">
        <v>22</v>
      </c>
      <c r="D2554" s="135">
        <f t="shared" si="578"/>
        <v>0</v>
      </c>
      <c r="E2554" s="135"/>
      <c r="F2554" s="135"/>
      <c r="G2554" s="23"/>
      <c r="H2554" s="135"/>
      <c r="I2554" s="135">
        <f t="shared" si="579"/>
        <v>0</v>
      </c>
      <c r="J2554" s="135">
        <f t="shared" si="579"/>
        <v>0</v>
      </c>
      <c r="K2554" s="23" t="e">
        <f t="shared" si="575"/>
        <v>#DIV/0!</v>
      </c>
      <c r="L2554" s="135"/>
      <c r="M2554" s="135"/>
      <c r="N2554" s="135"/>
      <c r="O2554" s="23" t="e">
        <f t="shared" si="580"/>
        <v>#DIV/0!</v>
      </c>
      <c r="P2554" s="19">
        <f t="shared" si="573"/>
        <v>0</v>
      </c>
      <c r="R2554" s="5"/>
    </row>
    <row r="2555" spans="1:18" s="2" customFormat="1" ht="14.25" hidden="1" customHeight="1" x14ac:dyDescent="0.2">
      <c r="A2555" s="52"/>
      <c r="B2555" s="32"/>
      <c r="C2555" s="22" t="s">
        <v>7</v>
      </c>
      <c r="D2555" s="135">
        <f t="shared" si="578"/>
        <v>0</v>
      </c>
      <c r="E2555" s="135"/>
      <c r="F2555" s="135"/>
      <c r="G2555" s="23"/>
      <c r="H2555" s="135"/>
      <c r="I2555" s="135">
        <f t="shared" si="579"/>
        <v>0</v>
      </c>
      <c r="J2555" s="135">
        <f t="shared" si="579"/>
        <v>0</v>
      </c>
      <c r="K2555" s="23" t="e">
        <f t="shared" si="575"/>
        <v>#DIV/0!</v>
      </c>
      <c r="L2555" s="135"/>
      <c r="M2555" s="135"/>
      <c r="N2555" s="135"/>
      <c r="O2555" s="23" t="e">
        <f t="shared" si="580"/>
        <v>#DIV/0!</v>
      </c>
      <c r="P2555" s="19">
        <f t="shared" si="573"/>
        <v>0</v>
      </c>
      <c r="R2555" s="5"/>
    </row>
    <row r="2556" spans="1:18" s="2" customFormat="1" hidden="1" x14ac:dyDescent="0.2">
      <c r="A2556" s="52"/>
      <c r="B2556" s="32"/>
      <c r="C2556" s="27" t="s">
        <v>15</v>
      </c>
      <c r="D2556" s="135">
        <f t="shared" si="578"/>
        <v>0</v>
      </c>
      <c r="E2556" s="135"/>
      <c r="F2556" s="135"/>
      <c r="G2556" s="23"/>
      <c r="H2556" s="135"/>
      <c r="I2556" s="135">
        <f t="shared" si="579"/>
        <v>0</v>
      </c>
      <c r="J2556" s="135">
        <f t="shared" si="579"/>
        <v>0</v>
      </c>
      <c r="K2556" s="23" t="e">
        <f t="shared" si="575"/>
        <v>#DIV/0!</v>
      </c>
      <c r="L2556" s="135"/>
      <c r="M2556" s="135"/>
      <c r="N2556" s="135"/>
      <c r="O2556" s="23" t="e">
        <f t="shared" si="580"/>
        <v>#DIV/0!</v>
      </c>
      <c r="P2556" s="19">
        <f t="shared" si="573"/>
        <v>0</v>
      </c>
      <c r="R2556" s="5"/>
    </row>
    <row r="2557" spans="1:18" s="2" customFormat="1" ht="39" hidden="1" customHeight="1" x14ac:dyDescent="0.2">
      <c r="A2557" s="52"/>
      <c r="B2557" s="48"/>
      <c r="C2557" s="51" t="s">
        <v>150</v>
      </c>
      <c r="D2557" s="140">
        <f t="shared" si="578"/>
        <v>0</v>
      </c>
      <c r="E2557" s="140"/>
      <c r="F2557" s="140"/>
      <c r="G2557" s="50"/>
      <c r="H2557" s="140"/>
      <c r="I2557" s="140">
        <f t="shared" si="579"/>
        <v>0</v>
      </c>
      <c r="J2557" s="140">
        <f t="shared" si="579"/>
        <v>0</v>
      </c>
      <c r="K2557" s="50" t="e">
        <f t="shared" si="575"/>
        <v>#DIV/0!</v>
      </c>
      <c r="L2557" s="140"/>
      <c r="M2557" s="140"/>
      <c r="N2557" s="140"/>
      <c r="O2557" s="23" t="e">
        <f t="shared" si="580"/>
        <v>#DIV/0!</v>
      </c>
      <c r="P2557" s="34">
        <f t="shared" si="573"/>
        <v>0</v>
      </c>
      <c r="R2557" s="5"/>
    </row>
    <row r="2558" spans="1:18" s="2" customFormat="1" ht="16.5" customHeight="1" x14ac:dyDescent="0.2">
      <c r="A2558" s="52"/>
      <c r="B2558" s="32">
        <v>90007</v>
      </c>
      <c r="C2558" s="111" t="s">
        <v>166</v>
      </c>
      <c r="D2558" s="135">
        <f t="shared" si="578"/>
        <v>60000</v>
      </c>
      <c r="E2558" s="135">
        <f>SUM(E2559,E2568)</f>
        <v>37300</v>
      </c>
      <c r="F2558" s="135">
        <f>SUM(F2559,F2568)</f>
        <v>37269</v>
      </c>
      <c r="G2558" s="23">
        <f t="shared" ref="G2558:G2564" si="581">F2558/E2558*100</f>
        <v>99.916890080428956</v>
      </c>
      <c r="H2558" s="135">
        <f>SUM(H2559)</f>
        <v>60000</v>
      </c>
      <c r="I2558" s="135">
        <f t="shared" si="579"/>
        <v>37300</v>
      </c>
      <c r="J2558" s="135">
        <f t="shared" si="579"/>
        <v>37269</v>
      </c>
      <c r="K2558" s="23">
        <f t="shared" si="575"/>
        <v>99.916890080428956</v>
      </c>
      <c r="L2558" s="135"/>
      <c r="M2558" s="135"/>
      <c r="N2558" s="135"/>
      <c r="O2558" s="23"/>
      <c r="P2558" s="59">
        <f t="shared" si="573"/>
        <v>-22700</v>
      </c>
      <c r="R2558" s="5"/>
    </row>
    <row r="2559" spans="1:18" s="2" customFormat="1" ht="13.5" customHeight="1" x14ac:dyDescent="0.2">
      <c r="A2559" s="52"/>
      <c r="B2559" s="32"/>
      <c r="C2559" s="41" t="s">
        <v>110</v>
      </c>
      <c r="D2559" s="135">
        <f t="shared" si="578"/>
        <v>60000</v>
      </c>
      <c r="E2559" s="135">
        <f>SUM(E2561)</f>
        <v>37300</v>
      </c>
      <c r="F2559" s="135">
        <f>SUM(F2561)</f>
        <v>37269</v>
      </c>
      <c r="G2559" s="23">
        <f t="shared" si="581"/>
        <v>99.916890080428956</v>
      </c>
      <c r="H2559" s="135">
        <f>SUM(H2561)</f>
        <v>60000</v>
      </c>
      <c r="I2559" s="135">
        <f t="shared" si="579"/>
        <v>37300</v>
      </c>
      <c r="J2559" s="135">
        <f t="shared" si="579"/>
        <v>37269</v>
      </c>
      <c r="K2559" s="23">
        <f t="shared" si="575"/>
        <v>99.916890080428956</v>
      </c>
      <c r="L2559" s="135"/>
      <c r="M2559" s="135"/>
      <c r="N2559" s="135"/>
      <c r="O2559" s="23"/>
      <c r="P2559" s="19">
        <f t="shared" si="573"/>
        <v>-22700</v>
      </c>
      <c r="R2559" s="5"/>
    </row>
    <row r="2560" spans="1:18" s="2" customFormat="1" x14ac:dyDescent="0.2">
      <c r="A2560" s="52"/>
      <c r="B2560" s="32"/>
      <c r="C2560" s="27" t="s">
        <v>22</v>
      </c>
      <c r="D2560" s="135"/>
      <c r="E2560" s="135"/>
      <c r="F2560" s="135"/>
      <c r="G2560" s="23"/>
      <c r="H2560" s="135"/>
      <c r="I2560" s="135"/>
      <c r="J2560" s="135">
        <f t="shared" si="579"/>
        <v>0</v>
      </c>
      <c r="K2560" s="23"/>
      <c r="L2560" s="135"/>
      <c r="M2560" s="135"/>
      <c r="N2560" s="135"/>
      <c r="O2560" s="23"/>
      <c r="P2560" s="19">
        <f t="shared" si="573"/>
        <v>0</v>
      </c>
      <c r="R2560" s="5"/>
    </row>
    <row r="2561" spans="1:18" s="2" customFormat="1" ht="11.25" customHeight="1" x14ac:dyDescent="0.2">
      <c r="A2561" s="52"/>
      <c r="B2561" s="32"/>
      <c r="C2561" s="22" t="s">
        <v>14</v>
      </c>
      <c r="D2561" s="135">
        <f t="shared" si="578"/>
        <v>60000</v>
      </c>
      <c r="E2561" s="135">
        <f>SUM(E2564)</f>
        <v>37300</v>
      </c>
      <c r="F2561" s="135">
        <f>SUM(F2564)</f>
        <v>37269</v>
      </c>
      <c r="G2561" s="23">
        <f t="shared" si="581"/>
        <v>99.916890080428956</v>
      </c>
      <c r="H2561" s="135">
        <f>SUM(H2564)</f>
        <v>60000</v>
      </c>
      <c r="I2561" s="135">
        <f t="shared" si="579"/>
        <v>37300</v>
      </c>
      <c r="J2561" s="135">
        <f t="shared" si="579"/>
        <v>37269</v>
      </c>
      <c r="K2561" s="23">
        <f t="shared" si="575"/>
        <v>99.916890080428956</v>
      </c>
      <c r="L2561" s="135"/>
      <c r="M2561" s="135"/>
      <c r="N2561" s="135"/>
      <c r="O2561" s="23"/>
      <c r="P2561" s="19">
        <f t="shared" si="573"/>
        <v>-22700</v>
      </c>
      <c r="R2561" s="5"/>
    </row>
    <row r="2562" spans="1:18" s="2" customFormat="1" ht="12" customHeight="1" x14ac:dyDescent="0.2">
      <c r="A2562" s="52"/>
      <c r="B2562" s="32"/>
      <c r="C2562" s="27" t="s">
        <v>15</v>
      </c>
      <c r="D2562" s="135"/>
      <c r="E2562" s="135"/>
      <c r="F2562" s="135"/>
      <c r="G2562" s="23"/>
      <c r="H2562" s="135"/>
      <c r="I2562" s="135"/>
      <c r="J2562" s="135"/>
      <c r="K2562" s="23"/>
      <c r="L2562" s="135"/>
      <c r="M2562" s="135"/>
      <c r="N2562" s="135"/>
      <c r="O2562" s="23"/>
      <c r="P2562" s="19">
        <f t="shared" si="573"/>
        <v>0</v>
      </c>
      <c r="R2562" s="5"/>
    </row>
    <row r="2563" spans="1:18" s="2" customFormat="1" ht="15" hidden="1" customHeight="1" x14ac:dyDescent="0.2">
      <c r="A2563" s="52"/>
      <c r="B2563" s="32"/>
      <c r="C2563" s="27" t="s">
        <v>19</v>
      </c>
      <c r="D2563" s="135">
        <f t="shared" si="578"/>
        <v>0</v>
      </c>
      <c r="E2563" s="135"/>
      <c r="F2563" s="135"/>
      <c r="G2563" s="23" t="e">
        <f t="shared" si="581"/>
        <v>#DIV/0!</v>
      </c>
      <c r="H2563" s="135"/>
      <c r="I2563" s="135">
        <f t="shared" si="579"/>
        <v>0</v>
      </c>
      <c r="J2563" s="135">
        <f t="shared" si="579"/>
        <v>0</v>
      </c>
      <c r="K2563" s="23" t="e">
        <f t="shared" si="575"/>
        <v>#DIV/0!</v>
      </c>
      <c r="L2563" s="135"/>
      <c r="M2563" s="135"/>
      <c r="N2563" s="135"/>
      <c r="O2563" s="23"/>
      <c r="P2563" s="19">
        <f t="shared" si="573"/>
        <v>0</v>
      </c>
      <c r="R2563" s="5"/>
    </row>
    <row r="2564" spans="1:18" s="2" customFormat="1" ht="12" customHeight="1" x14ac:dyDescent="0.2">
      <c r="A2564" s="52"/>
      <c r="B2564" s="48"/>
      <c r="C2564" s="122" t="s">
        <v>18</v>
      </c>
      <c r="D2564" s="140">
        <f t="shared" si="578"/>
        <v>60000</v>
      </c>
      <c r="E2564" s="140">
        <v>37300</v>
      </c>
      <c r="F2564" s="140">
        <v>37269</v>
      </c>
      <c r="G2564" s="50">
        <f t="shared" si="581"/>
        <v>99.916890080428956</v>
      </c>
      <c r="H2564" s="140">
        <v>60000</v>
      </c>
      <c r="I2564" s="140">
        <f t="shared" si="579"/>
        <v>37300</v>
      </c>
      <c r="J2564" s="140">
        <f t="shared" si="579"/>
        <v>37269</v>
      </c>
      <c r="K2564" s="50">
        <f t="shared" si="575"/>
        <v>99.916890080428956</v>
      </c>
      <c r="L2564" s="140"/>
      <c r="M2564" s="140"/>
      <c r="N2564" s="140"/>
      <c r="O2564" s="50"/>
      <c r="P2564" s="19">
        <f t="shared" si="573"/>
        <v>-22700</v>
      </c>
      <c r="R2564" s="5"/>
    </row>
    <row r="2565" spans="1:18" s="2" customFormat="1" ht="15" hidden="1" customHeight="1" x14ac:dyDescent="0.2">
      <c r="A2565" s="52"/>
      <c r="B2565" s="32"/>
      <c r="C2565" s="22" t="s">
        <v>16</v>
      </c>
      <c r="D2565" s="135">
        <f t="shared" si="578"/>
        <v>0</v>
      </c>
      <c r="E2565" s="135"/>
      <c r="F2565" s="135"/>
      <c r="G2565" s="23" t="e">
        <f t="shared" ref="G2565:G2623" si="582">F2565/E2565*100</f>
        <v>#DIV/0!</v>
      </c>
      <c r="H2565" s="135"/>
      <c r="I2565" s="135">
        <f t="shared" si="579"/>
        <v>0</v>
      </c>
      <c r="J2565" s="135">
        <f t="shared" si="579"/>
        <v>0</v>
      </c>
      <c r="K2565" s="23" t="e">
        <f t="shared" si="575"/>
        <v>#DIV/0!</v>
      </c>
      <c r="L2565" s="135"/>
      <c r="M2565" s="135"/>
      <c r="N2565" s="135"/>
      <c r="O2565" s="23" t="e">
        <f t="shared" si="580"/>
        <v>#DIV/0!</v>
      </c>
      <c r="P2565" s="19">
        <f t="shared" ref="P2565:P2628" si="583">E2565-D2565</f>
        <v>0</v>
      </c>
      <c r="R2565" s="5"/>
    </row>
    <row r="2566" spans="1:18" s="2" customFormat="1" ht="15" hidden="1" customHeight="1" x14ac:dyDescent="0.2">
      <c r="A2566" s="52"/>
      <c r="B2566" s="32"/>
      <c r="C2566" s="22" t="s">
        <v>17</v>
      </c>
      <c r="D2566" s="135">
        <f t="shared" si="578"/>
        <v>0</v>
      </c>
      <c r="E2566" s="135"/>
      <c r="F2566" s="135"/>
      <c r="G2566" s="23" t="e">
        <f t="shared" si="582"/>
        <v>#DIV/0!</v>
      </c>
      <c r="H2566" s="135"/>
      <c r="I2566" s="135">
        <f t="shared" si="579"/>
        <v>0</v>
      </c>
      <c r="J2566" s="135">
        <f t="shared" si="579"/>
        <v>0</v>
      </c>
      <c r="K2566" s="23" t="e">
        <f t="shared" si="575"/>
        <v>#DIV/0!</v>
      </c>
      <c r="L2566" s="135"/>
      <c r="M2566" s="135"/>
      <c r="N2566" s="135"/>
      <c r="O2566" s="23" t="e">
        <f t="shared" si="580"/>
        <v>#DIV/0!</v>
      </c>
      <c r="P2566" s="19">
        <f t="shared" si="583"/>
        <v>0</v>
      </c>
      <c r="R2566" s="5"/>
    </row>
    <row r="2567" spans="1:18" s="2" customFormat="1" ht="38.25" hidden="1" customHeight="1" x14ac:dyDescent="0.2">
      <c r="A2567" s="52"/>
      <c r="B2567" s="32"/>
      <c r="C2567" s="24" t="s">
        <v>149</v>
      </c>
      <c r="D2567" s="135">
        <f t="shared" si="578"/>
        <v>0</v>
      </c>
      <c r="E2567" s="135"/>
      <c r="F2567" s="135"/>
      <c r="G2567" s="23" t="e">
        <f t="shared" si="582"/>
        <v>#DIV/0!</v>
      </c>
      <c r="H2567" s="135"/>
      <c r="I2567" s="135">
        <f t="shared" si="579"/>
        <v>0</v>
      </c>
      <c r="J2567" s="135">
        <f t="shared" si="579"/>
        <v>0</v>
      </c>
      <c r="K2567" s="23" t="e">
        <f t="shared" si="575"/>
        <v>#DIV/0!</v>
      </c>
      <c r="L2567" s="135"/>
      <c r="M2567" s="135"/>
      <c r="N2567" s="135"/>
      <c r="O2567" s="23" t="e">
        <f t="shared" si="580"/>
        <v>#DIV/0!</v>
      </c>
      <c r="P2567" s="19">
        <f t="shared" si="583"/>
        <v>0</v>
      </c>
      <c r="R2567" s="5"/>
    </row>
    <row r="2568" spans="1:18" s="2" customFormat="1" ht="15" hidden="1" customHeight="1" x14ac:dyDescent="0.2">
      <c r="A2568" s="52"/>
      <c r="B2568" s="32"/>
      <c r="C2568" s="25" t="s">
        <v>111</v>
      </c>
      <c r="D2568" s="135">
        <f t="shared" si="578"/>
        <v>0</v>
      </c>
      <c r="E2568" s="135">
        <f>SUM(E2570)</f>
        <v>0</v>
      </c>
      <c r="F2568" s="135">
        <f>SUM(F2570)</f>
        <v>0</v>
      </c>
      <c r="G2568" s="23" t="e">
        <f t="shared" si="582"/>
        <v>#DIV/0!</v>
      </c>
      <c r="H2568" s="135">
        <f>SUM(H2570)</f>
        <v>0</v>
      </c>
      <c r="I2568" s="135">
        <f t="shared" si="579"/>
        <v>0</v>
      </c>
      <c r="J2568" s="135">
        <f t="shared" si="579"/>
        <v>0</v>
      </c>
      <c r="K2568" s="23" t="e">
        <f t="shared" si="575"/>
        <v>#DIV/0!</v>
      </c>
      <c r="L2568" s="135"/>
      <c r="M2568" s="135"/>
      <c r="N2568" s="135"/>
      <c r="O2568" s="23" t="e">
        <f t="shared" si="580"/>
        <v>#DIV/0!</v>
      </c>
      <c r="P2568" s="19">
        <f t="shared" si="583"/>
        <v>0</v>
      </c>
      <c r="R2568" s="5"/>
    </row>
    <row r="2569" spans="1:18" s="2" customFormat="1" hidden="1" x14ac:dyDescent="0.2">
      <c r="A2569" s="52"/>
      <c r="B2569" s="32"/>
      <c r="C2569" s="26" t="s">
        <v>22</v>
      </c>
      <c r="D2569" s="135">
        <f t="shared" si="578"/>
        <v>0</v>
      </c>
      <c r="E2569" s="135"/>
      <c r="F2569" s="135"/>
      <c r="G2569" s="23" t="e">
        <f t="shared" si="582"/>
        <v>#DIV/0!</v>
      </c>
      <c r="H2569" s="135"/>
      <c r="I2569" s="135">
        <f t="shared" si="579"/>
        <v>0</v>
      </c>
      <c r="J2569" s="135">
        <f t="shared" si="579"/>
        <v>0</v>
      </c>
      <c r="K2569" s="23" t="e">
        <f t="shared" si="575"/>
        <v>#DIV/0!</v>
      </c>
      <c r="L2569" s="135"/>
      <c r="M2569" s="135"/>
      <c r="N2569" s="135"/>
      <c r="O2569" s="23" t="e">
        <f t="shared" si="580"/>
        <v>#DIV/0!</v>
      </c>
      <c r="P2569" s="19">
        <f t="shared" si="583"/>
        <v>0</v>
      </c>
      <c r="R2569" s="5"/>
    </row>
    <row r="2570" spans="1:18" s="2" customFormat="1" ht="14.25" hidden="1" customHeight="1" x14ac:dyDescent="0.2">
      <c r="A2570" s="52"/>
      <c r="B2570" s="32"/>
      <c r="C2570" s="22" t="s">
        <v>7</v>
      </c>
      <c r="D2570" s="135">
        <f t="shared" si="578"/>
        <v>0</v>
      </c>
      <c r="E2570" s="135"/>
      <c r="F2570" s="135"/>
      <c r="G2570" s="23" t="e">
        <f t="shared" si="582"/>
        <v>#DIV/0!</v>
      </c>
      <c r="H2570" s="135"/>
      <c r="I2570" s="135">
        <f t="shared" si="579"/>
        <v>0</v>
      </c>
      <c r="J2570" s="135">
        <f t="shared" si="579"/>
        <v>0</v>
      </c>
      <c r="K2570" s="23" t="e">
        <f t="shared" si="575"/>
        <v>#DIV/0!</v>
      </c>
      <c r="L2570" s="135"/>
      <c r="M2570" s="135"/>
      <c r="N2570" s="135"/>
      <c r="O2570" s="23" t="e">
        <f t="shared" si="580"/>
        <v>#DIV/0!</v>
      </c>
      <c r="P2570" s="19">
        <f t="shared" si="583"/>
        <v>0</v>
      </c>
      <c r="R2570" s="5"/>
    </row>
    <row r="2571" spans="1:18" s="2" customFormat="1" hidden="1" x14ac:dyDescent="0.2">
      <c r="A2571" s="52"/>
      <c r="B2571" s="32"/>
      <c r="C2571" s="27" t="s">
        <v>15</v>
      </c>
      <c r="D2571" s="135">
        <f t="shared" si="578"/>
        <v>0</v>
      </c>
      <c r="E2571" s="135"/>
      <c r="F2571" s="135"/>
      <c r="G2571" s="23" t="e">
        <f t="shared" si="582"/>
        <v>#DIV/0!</v>
      </c>
      <c r="H2571" s="135"/>
      <c r="I2571" s="135">
        <f t="shared" si="579"/>
        <v>0</v>
      </c>
      <c r="J2571" s="135">
        <f t="shared" si="579"/>
        <v>0</v>
      </c>
      <c r="K2571" s="23" t="e">
        <f t="shared" si="575"/>
        <v>#DIV/0!</v>
      </c>
      <c r="L2571" s="135"/>
      <c r="M2571" s="135"/>
      <c r="N2571" s="135"/>
      <c r="O2571" s="23" t="e">
        <f t="shared" si="580"/>
        <v>#DIV/0!</v>
      </c>
      <c r="P2571" s="19">
        <f t="shared" si="583"/>
        <v>0</v>
      </c>
      <c r="R2571" s="5"/>
    </row>
    <row r="2572" spans="1:18" s="2" customFormat="1" ht="39" hidden="1" customHeight="1" x14ac:dyDescent="0.2">
      <c r="A2572" s="52"/>
      <c r="B2572" s="48"/>
      <c r="C2572" s="51" t="s">
        <v>150</v>
      </c>
      <c r="D2572" s="140">
        <f t="shared" si="578"/>
        <v>0</v>
      </c>
      <c r="E2572" s="140"/>
      <c r="F2572" s="140"/>
      <c r="G2572" s="50" t="e">
        <f t="shared" si="582"/>
        <v>#DIV/0!</v>
      </c>
      <c r="H2572" s="140"/>
      <c r="I2572" s="140">
        <f t="shared" si="579"/>
        <v>0</v>
      </c>
      <c r="J2572" s="140">
        <f t="shared" si="579"/>
        <v>0</v>
      </c>
      <c r="K2572" s="50" t="e">
        <f t="shared" si="575"/>
        <v>#DIV/0!</v>
      </c>
      <c r="L2572" s="140"/>
      <c r="M2572" s="140"/>
      <c r="N2572" s="140"/>
      <c r="O2572" s="50" t="e">
        <f t="shared" si="580"/>
        <v>#DIV/0!</v>
      </c>
      <c r="P2572" s="34">
        <f t="shared" si="583"/>
        <v>0</v>
      </c>
      <c r="R2572" s="5"/>
    </row>
    <row r="2573" spans="1:18" s="2" customFormat="1" ht="21" customHeight="1" x14ac:dyDescent="0.2">
      <c r="A2573" s="52"/>
      <c r="B2573" s="32">
        <v>90008</v>
      </c>
      <c r="C2573" s="91" t="s">
        <v>86</v>
      </c>
      <c r="D2573" s="135">
        <f t="shared" si="578"/>
        <v>1215500</v>
      </c>
      <c r="E2573" s="135">
        <f>SUM(E2574,E2583)</f>
        <v>985000</v>
      </c>
      <c r="F2573" s="135">
        <f>SUM(F2574,F2583)</f>
        <v>984041.68</v>
      </c>
      <c r="G2573" s="23">
        <f t="shared" si="582"/>
        <v>99.902708629441634</v>
      </c>
      <c r="H2573" s="135">
        <f>SUM(H2574,H2583)</f>
        <v>1215500</v>
      </c>
      <c r="I2573" s="135">
        <f t="shared" si="579"/>
        <v>985000</v>
      </c>
      <c r="J2573" s="135">
        <f t="shared" si="579"/>
        <v>984041.68</v>
      </c>
      <c r="K2573" s="23">
        <f t="shared" si="575"/>
        <v>99.902708629441634</v>
      </c>
      <c r="L2573" s="135"/>
      <c r="M2573" s="135"/>
      <c r="N2573" s="135"/>
      <c r="O2573" s="23"/>
      <c r="P2573" s="59">
        <f t="shared" si="583"/>
        <v>-230500</v>
      </c>
      <c r="R2573" s="5"/>
    </row>
    <row r="2574" spans="1:18" s="2" customFormat="1" ht="11.25" customHeight="1" x14ac:dyDescent="0.2">
      <c r="A2574" s="52"/>
      <c r="B2574" s="32"/>
      <c r="C2574" s="41" t="s">
        <v>110</v>
      </c>
      <c r="D2574" s="135">
        <f t="shared" si="578"/>
        <v>1215500</v>
      </c>
      <c r="E2574" s="135">
        <f>SUM(E2576,E2580,E2581,E2582)</f>
        <v>985000</v>
      </c>
      <c r="F2574" s="135">
        <f>SUM(F2576,F2580,F2581,F2582)</f>
        <v>984041.68</v>
      </c>
      <c r="G2574" s="23">
        <f t="shared" si="582"/>
        <v>99.902708629441634</v>
      </c>
      <c r="H2574" s="135">
        <f>SUM(H2576,H2580,H2581,H2582)</f>
        <v>1215500</v>
      </c>
      <c r="I2574" s="135">
        <f t="shared" si="579"/>
        <v>985000</v>
      </c>
      <c r="J2574" s="135">
        <f t="shared" si="579"/>
        <v>984041.68</v>
      </c>
      <c r="K2574" s="23">
        <f t="shared" si="575"/>
        <v>99.902708629441634</v>
      </c>
      <c r="L2574" s="135"/>
      <c r="M2574" s="135"/>
      <c r="N2574" s="135"/>
      <c r="O2574" s="23"/>
      <c r="P2574" s="19">
        <f t="shared" si="583"/>
        <v>-230500</v>
      </c>
      <c r="R2574" s="5"/>
    </row>
    <row r="2575" spans="1:18" s="2" customFormat="1" ht="12.75" customHeight="1" x14ac:dyDescent="0.2">
      <c r="A2575" s="52"/>
      <c r="B2575" s="32"/>
      <c r="C2575" s="27" t="s">
        <v>22</v>
      </c>
      <c r="D2575" s="135"/>
      <c r="E2575" s="135"/>
      <c r="F2575" s="135"/>
      <c r="G2575" s="23"/>
      <c r="H2575" s="135"/>
      <c r="I2575" s="135"/>
      <c r="J2575" s="135"/>
      <c r="K2575" s="23"/>
      <c r="L2575" s="135"/>
      <c r="M2575" s="135"/>
      <c r="N2575" s="135"/>
      <c r="O2575" s="23"/>
      <c r="P2575" s="19">
        <f t="shared" si="583"/>
        <v>0</v>
      </c>
      <c r="R2575" s="5"/>
    </row>
    <row r="2576" spans="1:18" s="2" customFormat="1" ht="12.75" customHeight="1" x14ac:dyDescent="0.2">
      <c r="A2576" s="52"/>
      <c r="B2576" s="32"/>
      <c r="C2576" s="22" t="s">
        <v>14</v>
      </c>
      <c r="D2576" s="135">
        <f t="shared" si="578"/>
        <v>1215500</v>
      </c>
      <c r="E2576" s="135">
        <f>SUM(E2578:E2579)</f>
        <v>985000</v>
      </c>
      <c r="F2576" s="135">
        <f>SUM(F2578:F2579)</f>
        <v>984041.68</v>
      </c>
      <c r="G2576" s="23">
        <f t="shared" si="582"/>
        <v>99.902708629441634</v>
      </c>
      <c r="H2576" s="135">
        <f>SUM(H2578:H2579)</f>
        <v>1215500</v>
      </c>
      <c r="I2576" s="135">
        <f t="shared" si="579"/>
        <v>985000</v>
      </c>
      <c r="J2576" s="135">
        <f t="shared" si="579"/>
        <v>984041.68</v>
      </c>
      <c r="K2576" s="23">
        <f t="shared" si="575"/>
        <v>99.902708629441634</v>
      </c>
      <c r="L2576" s="135"/>
      <c r="M2576" s="135"/>
      <c r="N2576" s="135"/>
      <c r="O2576" s="23"/>
      <c r="P2576" s="19">
        <f t="shared" si="583"/>
        <v>-230500</v>
      </c>
      <c r="R2576" s="5"/>
    </row>
    <row r="2577" spans="1:18" s="2" customFormat="1" ht="12" customHeight="1" x14ac:dyDescent="0.2">
      <c r="A2577" s="52"/>
      <c r="B2577" s="32"/>
      <c r="C2577" s="27" t="s">
        <v>15</v>
      </c>
      <c r="D2577" s="135"/>
      <c r="E2577" s="135"/>
      <c r="F2577" s="135"/>
      <c r="G2577" s="23"/>
      <c r="H2577" s="135"/>
      <c r="I2577" s="135"/>
      <c r="J2577" s="135"/>
      <c r="K2577" s="23"/>
      <c r="L2577" s="135"/>
      <c r="M2577" s="135"/>
      <c r="N2577" s="135"/>
      <c r="O2577" s="23"/>
      <c r="P2577" s="19">
        <f t="shared" si="583"/>
        <v>0</v>
      </c>
      <c r="R2577" s="5"/>
    </row>
    <row r="2578" spans="1:18" s="2" customFormat="1" ht="12.75" customHeight="1" x14ac:dyDescent="0.2">
      <c r="A2578" s="52"/>
      <c r="B2578" s="32"/>
      <c r="C2578" s="27" t="s">
        <v>19</v>
      </c>
      <c r="D2578" s="135">
        <f t="shared" si="578"/>
        <v>26800</v>
      </c>
      <c r="E2578" s="135">
        <v>56200</v>
      </c>
      <c r="F2578" s="135">
        <v>55273.68</v>
      </c>
      <c r="G2578" s="23">
        <f t="shared" si="582"/>
        <v>98.351743772241988</v>
      </c>
      <c r="H2578" s="135">
        <v>26800</v>
      </c>
      <c r="I2578" s="135">
        <f t="shared" si="579"/>
        <v>56200</v>
      </c>
      <c r="J2578" s="135">
        <f t="shared" si="579"/>
        <v>55273.68</v>
      </c>
      <c r="K2578" s="23">
        <f t="shared" ref="K2578:K2641" si="584">J2578/I2578*100</f>
        <v>98.351743772241988</v>
      </c>
      <c r="L2578" s="135"/>
      <c r="M2578" s="135"/>
      <c r="N2578" s="135"/>
      <c r="O2578" s="23"/>
      <c r="P2578" s="19">
        <f t="shared" si="583"/>
        <v>29400</v>
      </c>
      <c r="R2578" s="5"/>
    </row>
    <row r="2579" spans="1:18" s="2" customFormat="1" ht="14.25" customHeight="1" x14ac:dyDescent="0.2">
      <c r="A2579" s="52"/>
      <c r="B2579" s="48"/>
      <c r="C2579" s="122" t="s">
        <v>18</v>
      </c>
      <c r="D2579" s="140">
        <f t="shared" si="578"/>
        <v>1188700</v>
      </c>
      <c r="E2579" s="140">
        <v>928800</v>
      </c>
      <c r="F2579" s="140">
        <v>928768</v>
      </c>
      <c r="G2579" s="50">
        <f t="shared" si="582"/>
        <v>99.996554694229118</v>
      </c>
      <c r="H2579" s="140">
        <v>1188700</v>
      </c>
      <c r="I2579" s="140">
        <f t="shared" si="579"/>
        <v>928800</v>
      </c>
      <c r="J2579" s="140">
        <f t="shared" si="579"/>
        <v>928768</v>
      </c>
      <c r="K2579" s="50">
        <f t="shared" si="584"/>
        <v>99.996554694229118</v>
      </c>
      <c r="L2579" s="140"/>
      <c r="M2579" s="140"/>
      <c r="N2579" s="140"/>
      <c r="O2579" s="50"/>
      <c r="P2579" s="34">
        <f t="shared" si="583"/>
        <v>-259900</v>
      </c>
      <c r="R2579" s="5"/>
    </row>
    <row r="2580" spans="1:18" s="2" customFormat="1" ht="15" hidden="1" customHeight="1" x14ac:dyDescent="0.2">
      <c r="A2580" s="52"/>
      <c r="B2580" s="32"/>
      <c r="C2580" s="22" t="s">
        <v>16</v>
      </c>
      <c r="D2580" s="135">
        <f t="shared" si="578"/>
        <v>0</v>
      </c>
      <c r="E2580" s="135"/>
      <c r="F2580" s="135"/>
      <c r="G2580" s="23" t="e">
        <f t="shared" si="582"/>
        <v>#DIV/0!</v>
      </c>
      <c r="H2580" s="135"/>
      <c r="I2580" s="135">
        <f t="shared" si="579"/>
        <v>0</v>
      </c>
      <c r="J2580" s="135">
        <f t="shared" si="579"/>
        <v>0</v>
      </c>
      <c r="K2580" s="23" t="e">
        <f t="shared" si="584"/>
        <v>#DIV/0!</v>
      </c>
      <c r="L2580" s="135"/>
      <c r="M2580" s="135"/>
      <c r="N2580" s="135"/>
      <c r="O2580" s="23" t="e">
        <f t="shared" ref="O2580:O2587" si="585">N2580/M2580*100</f>
        <v>#DIV/0!</v>
      </c>
      <c r="P2580" s="19">
        <f t="shared" si="583"/>
        <v>0</v>
      </c>
      <c r="R2580" s="5"/>
    </row>
    <row r="2581" spans="1:18" s="2" customFormat="1" ht="15" hidden="1" customHeight="1" x14ac:dyDescent="0.2">
      <c r="A2581" s="52"/>
      <c r="B2581" s="32"/>
      <c r="C2581" s="22" t="s">
        <v>17</v>
      </c>
      <c r="D2581" s="135">
        <f t="shared" si="578"/>
        <v>0</v>
      </c>
      <c r="E2581" s="135"/>
      <c r="F2581" s="135"/>
      <c r="G2581" s="23" t="e">
        <f t="shared" si="582"/>
        <v>#DIV/0!</v>
      </c>
      <c r="H2581" s="135"/>
      <c r="I2581" s="135">
        <f t="shared" si="579"/>
        <v>0</v>
      </c>
      <c r="J2581" s="135">
        <f t="shared" si="579"/>
        <v>0</v>
      </c>
      <c r="K2581" s="23" t="e">
        <f t="shared" si="584"/>
        <v>#DIV/0!</v>
      </c>
      <c r="L2581" s="135"/>
      <c r="M2581" s="135"/>
      <c r="N2581" s="135"/>
      <c r="O2581" s="23" t="e">
        <f t="shared" si="585"/>
        <v>#DIV/0!</v>
      </c>
      <c r="P2581" s="19">
        <f t="shared" si="583"/>
        <v>0</v>
      </c>
      <c r="R2581" s="5"/>
    </row>
    <row r="2582" spans="1:18" s="2" customFormat="1" ht="38.25" hidden="1" customHeight="1" x14ac:dyDescent="0.2">
      <c r="A2582" s="52"/>
      <c r="B2582" s="32"/>
      <c r="C2582" s="24" t="s">
        <v>149</v>
      </c>
      <c r="D2582" s="135">
        <f t="shared" si="578"/>
        <v>0</v>
      </c>
      <c r="E2582" s="135"/>
      <c r="F2582" s="135"/>
      <c r="G2582" s="23" t="e">
        <f t="shared" si="582"/>
        <v>#DIV/0!</v>
      </c>
      <c r="H2582" s="135"/>
      <c r="I2582" s="135">
        <f t="shared" si="579"/>
        <v>0</v>
      </c>
      <c r="J2582" s="135">
        <f t="shared" si="579"/>
        <v>0</v>
      </c>
      <c r="K2582" s="23" t="e">
        <f t="shared" si="584"/>
        <v>#DIV/0!</v>
      </c>
      <c r="L2582" s="135"/>
      <c r="M2582" s="135"/>
      <c r="N2582" s="135"/>
      <c r="O2582" s="23" t="e">
        <f t="shared" si="585"/>
        <v>#DIV/0!</v>
      </c>
      <c r="P2582" s="19">
        <f t="shared" si="583"/>
        <v>0</v>
      </c>
      <c r="R2582" s="5"/>
    </row>
    <row r="2583" spans="1:18" s="2" customFormat="1" ht="15" hidden="1" customHeight="1" x14ac:dyDescent="0.2">
      <c r="A2583" s="52"/>
      <c r="B2583" s="32"/>
      <c r="C2583" s="25" t="s">
        <v>111</v>
      </c>
      <c r="D2583" s="135">
        <f t="shared" ref="D2583:D2646" si="586">H2583+L2583</f>
        <v>0</v>
      </c>
      <c r="E2583" s="135">
        <f>SUM(E2585)</f>
        <v>0</v>
      </c>
      <c r="F2583" s="135">
        <f>SUM(F2585)</f>
        <v>0</v>
      </c>
      <c r="G2583" s="23" t="e">
        <f t="shared" si="582"/>
        <v>#DIV/0!</v>
      </c>
      <c r="H2583" s="135">
        <f>SUM(H2585)</f>
        <v>0</v>
      </c>
      <c r="I2583" s="135">
        <f t="shared" si="579"/>
        <v>0</v>
      </c>
      <c r="J2583" s="135">
        <f t="shared" si="579"/>
        <v>0</v>
      </c>
      <c r="K2583" s="23" t="e">
        <f t="shared" si="584"/>
        <v>#DIV/0!</v>
      </c>
      <c r="L2583" s="135">
        <f>SUM(L2585)</f>
        <v>0</v>
      </c>
      <c r="M2583" s="135"/>
      <c r="N2583" s="135"/>
      <c r="O2583" s="23" t="e">
        <f t="shared" si="585"/>
        <v>#DIV/0!</v>
      </c>
      <c r="P2583" s="19">
        <f t="shared" si="583"/>
        <v>0</v>
      </c>
      <c r="R2583" s="5"/>
    </row>
    <row r="2584" spans="1:18" s="2" customFormat="1" hidden="1" x14ac:dyDescent="0.2">
      <c r="A2584" s="52"/>
      <c r="B2584" s="32"/>
      <c r="C2584" s="26" t="s">
        <v>22</v>
      </c>
      <c r="D2584" s="135">
        <f t="shared" si="586"/>
        <v>0</v>
      </c>
      <c r="E2584" s="135"/>
      <c r="F2584" s="135"/>
      <c r="G2584" s="23" t="e">
        <f t="shared" si="582"/>
        <v>#DIV/0!</v>
      </c>
      <c r="H2584" s="135"/>
      <c r="I2584" s="135">
        <f t="shared" si="579"/>
        <v>0</v>
      </c>
      <c r="J2584" s="135">
        <f t="shared" si="579"/>
        <v>0</v>
      </c>
      <c r="K2584" s="23" t="e">
        <f t="shared" si="584"/>
        <v>#DIV/0!</v>
      </c>
      <c r="L2584" s="135"/>
      <c r="M2584" s="135"/>
      <c r="N2584" s="135"/>
      <c r="O2584" s="23" t="e">
        <f t="shared" si="585"/>
        <v>#DIV/0!</v>
      </c>
      <c r="P2584" s="19">
        <f t="shared" si="583"/>
        <v>0</v>
      </c>
      <c r="R2584" s="5"/>
    </row>
    <row r="2585" spans="1:18" s="2" customFormat="1" ht="14.25" hidden="1" customHeight="1" x14ac:dyDescent="0.2">
      <c r="A2585" s="52"/>
      <c r="B2585" s="32"/>
      <c r="C2585" s="22" t="s">
        <v>7</v>
      </c>
      <c r="D2585" s="135">
        <f t="shared" si="586"/>
        <v>0</v>
      </c>
      <c r="E2585" s="135"/>
      <c r="F2585" s="135"/>
      <c r="G2585" s="23" t="e">
        <f t="shared" si="582"/>
        <v>#DIV/0!</v>
      </c>
      <c r="H2585" s="135"/>
      <c r="I2585" s="135">
        <f t="shared" si="579"/>
        <v>0</v>
      </c>
      <c r="J2585" s="135">
        <f t="shared" si="579"/>
        <v>0</v>
      </c>
      <c r="K2585" s="23" t="e">
        <f t="shared" si="584"/>
        <v>#DIV/0!</v>
      </c>
      <c r="L2585" s="135"/>
      <c r="M2585" s="135"/>
      <c r="N2585" s="135"/>
      <c r="O2585" s="23" t="e">
        <f t="shared" si="585"/>
        <v>#DIV/0!</v>
      </c>
      <c r="P2585" s="19">
        <f t="shared" si="583"/>
        <v>0</v>
      </c>
      <c r="R2585" s="5"/>
    </row>
    <row r="2586" spans="1:18" s="2" customFormat="1" hidden="1" x14ac:dyDescent="0.2">
      <c r="A2586" s="52"/>
      <c r="B2586" s="32"/>
      <c r="C2586" s="27" t="s">
        <v>15</v>
      </c>
      <c r="D2586" s="135">
        <f t="shared" si="586"/>
        <v>0</v>
      </c>
      <c r="E2586" s="135"/>
      <c r="F2586" s="135"/>
      <c r="G2586" s="23" t="e">
        <f t="shared" si="582"/>
        <v>#DIV/0!</v>
      </c>
      <c r="H2586" s="135"/>
      <c r="I2586" s="135">
        <f t="shared" ref="I2586:J2649" si="587">E2586-M2586</f>
        <v>0</v>
      </c>
      <c r="J2586" s="135">
        <f t="shared" si="587"/>
        <v>0</v>
      </c>
      <c r="K2586" s="23" t="e">
        <f t="shared" si="584"/>
        <v>#DIV/0!</v>
      </c>
      <c r="L2586" s="135"/>
      <c r="M2586" s="135"/>
      <c r="N2586" s="135"/>
      <c r="O2586" s="23" t="e">
        <f t="shared" si="585"/>
        <v>#DIV/0!</v>
      </c>
      <c r="P2586" s="19">
        <f t="shared" si="583"/>
        <v>0</v>
      </c>
      <c r="R2586" s="5"/>
    </row>
    <row r="2587" spans="1:18" s="2" customFormat="1" ht="39" hidden="1" customHeight="1" x14ac:dyDescent="0.2">
      <c r="A2587" s="52"/>
      <c r="B2587" s="48"/>
      <c r="C2587" s="51" t="s">
        <v>150</v>
      </c>
      <c r="D2587" s="140">
        <f t="shared" si="586"/>
        <v>0</v>
      </c>
      <c r="E2587" s="140"/>
      <c r="F2587" s="140"/>
      <c r="G2587" s="50" t="e">
        <f t="shared" si="582"/>
        <v>#DIV/0!</v>
      </c>
      <c r="H2587" s="140"/>
      <c r="I2587" s="140">
        <f t="shared" si="587"/>
        <v>0</v>
      </c>
      <c r="J2587" s="140">
        <f t="shared" si="587"/>
        <v>0</v>
      </c>
      <c r="K2587" s="50" t="e">
        <f t="shared" si="584"/>
        <v>#DIV/0!</v>
      </c>
      <c r="L2587" s="140"/>
      <c r="M2587" s="140"/>
      <c r="N2587" s="140"/>
      <c r="O2587" s="50" t="e">
        <f t="shared" si="585"/>
        <v>#DIV/0!</v>
      </c>
      <c r="P2587" s="34">
        <f t="shared" si="583"/>
        <v>0</v>
      </c>
      <c r="R2587" s="5"/>
    </row>
    <row r="2588" spans="1:18" s="2" customFormat="1" ht="32.25" hidden="1" customHeight="1" x14ac:dyDescent="0.2">
      <c r="A2588" s="52"/>
      <c r="B2588" s="32">
        <v>90011</v>
      </c>
      <c r="C2588" s="91" t="s">
        <v>152</v>
      </c>
      <c r="D2588" s="135">
        <f t="shared" si="586"/>
        <v>0</v>
      </c>
      <c r="E2588" s="135">
        <f>SUM(E2589,E2598)</f>
        <v>0</v>
      </c>
      <c r="F2588" s="135">
        <f>SUM(F2589,F2598)</f>
        <v>0</v>
      </c>
      <c r="G2588" s="23"/>
      <c r="H2588" s="135">
        <f>SUM(H2589,H2598)</f>
        <v>0</v>
      </c>
      <c r="I2588" s="135">
        <f t="shared" si="587"/>
        <v>0</v>
      </c>
      <c r="J2588" s="135">
        <f t="shared" si="587"/>
        <v>0</v>
      </c>
      <c r="K2588" s="23"/>
      <c r="L2588" s="135"/>
      <c r="M2588" s="135"/>
      <c r="N2588" s="135"/>
      <c r="O2588" s="23"/>
      <c r="P2588" s="59">
        <f t="shared" si="583"/>
        <v>0</v>
      </c>
      <c r="R2588" s="5"/>
    </row>
    <row r="2589" spans="1:18" s="2" customFormat="1" ht="15.75" hidden="1" customHeight="1" x14ac:dyDescent="0.2">
      <c r="A2589" s="52"/>
      <c r="B2589" s="32"/>
      <c r="C2589" s="41" t="s">
        <v>110</v>
      </c>
      <c r="D2589" s="135">
        <f t="shared" si="586"/>
        <v>0</v>
      </c>
      <c r="E2589" s="135"/>
      <c r="F2589" s="135"/>
      <c r="G2589" s="23"/>
      <c r="H2589" s="135">
        <f>SUM(H2591,H2595,H2596,H2597)</f>
        <v>0</v>
      </c>
      <c r="I2589" s="135">
        <f t="shared" si="587"/>
        <v>0</v>
      </c>
      <c r="J2589" s="135">
        <f t="shared" si="587"/>
        <v>0</v>
      </c>
      <c r="K2589" s="23"/>
      <c r="L2589" s="135"/>
      <c r="M2589" s="135"/>
      <c r="N2589" s="135"/>
      <c r="O2589" s="23"/>
      <c r="P2589" s="19">
        <f t="shared" si="583"/>
        <v>0</v>
      </c>
      <c r="R2589" s="5"/>
    </row>
    <row r="2590" spans="1:18" s="2" customFormat="1" ht="13.5" hidden="1" customHeight="1" x14ac:dyDescent="0.2">
      <c r="A2590" s="52"/>
      <c r="B2590" s="32"/>
      <c r="C2590" s="27" t="s">
        <v>22</v>
      </c>
      <c r="D2590" s="135">
        <f t="shared" si="586"/>
        <v>0</v>
      </c>
      <c r="E2590" s="135"/>
      <c r="F2590" s="135"/>
      <c r="G2590" s="23"/>
      <c r="H2590" s="135"/>
      <c r="I2590" s="135">
        <f t="shared" si="587"/>
        <v>0</v>
      </c>
      <c r="J2590" s="135">
        <f t="shared" si="587"/>
        <v>0</v>
      </c>
      <c r="K2590" s="23"/>
      <c r="L2590" s="135"/>
      <c r="M2590" s="135"/>
      <c r="N2590" s="135"/>
      <c r="O2590" s="23"/>
      <c r="P2590" s="19">
        <f t="shared" si="583"/>
        <v>0</v>
      </c>
      <c r="R2590" s="5"/>
    </row>
    <row r="2591" spans="1:18" s="2" customFormat="1" ht="15" hidden="1" customHeight="1" x14ac:dyDescent="0.2">
      <c r="A2591" s="52"/>
      <c r="B2591" s="32"/>
      <c r="C2591" s="22" t="s">
        <v>14</v>
      </c>
      <c r="D2591" s="135">
        <f t="shared" si="586"/>
        <v>0</v>
      </c>
      <c r="E2591" s="135"/>
      <c r="F2591" s="135"/>
      <c r="G2591" s="23"/>
      <c r="H2591" s="135">
        <f>SUM(H2593:H2594)</f>
        <v>0</v>
      </c>
      <c r="I2591" s="135">
        <f t="shared" si="587"/>
        <v>0</v>
      </c>
      <c r="J2591" s="135">
        <f t="shared" si="587"/>
        <v>0</v>
      </c>
      <c r="K2591" s="23"/>
      <c r="L2591" s="135"/>
      <c r="M2591" s="135"/>
      <c r="N2591" s="135"/>
      <c r="O2591" s="23"/>
      <c r="P2591" s="19">
        <f t="shared" si="583"/>
        <v>0</v>
      </c>
      <c r="R2591" s="5"/>
    </row>
    <row r="2592" spans="1:18" s="2" customFormat="1" ht="12.75" hidden="1" customHeight="1" x14ac:dyDescent="0.2">
      <c r="A2592" s="52"/>
      <c r="B2592" s="32"/>
      <c r="C2592" s="27" t="s">
        <v>15</v>
      </c>
      <c r="D2592" s="135">
        <f t="shared" si="586"/>
        <v>0</v>
      </c>
      <c r="E2592" s="135"/>
      <c r="F2592" s="135"/>
      <c r="G2592" s="23"/>
      <c r="H2592" s="135"/>
      <c r="I2592" s="135">
        <f t="shared" si="587"/>
        <v>0</v>
      </c>
      <c r="J2592" s="135">
        <f t="shared" si="587"/>
        <v>0</v>
      </c>
      <c r="K2592" s="23"/>
      <c r="L2592" s="135"/>
      <c r="M2592" s="135"/>
      <c r="N2592" s="135"/>
      <c r="O2592" s="23"/>
      <c r="P2592" s="19">
        <f t="shared" si="583"/>
        <v>0</v>
      </c>
      <c r="R2592" s="5"/>
    </row>
    <row r="2593" spans="1:18" s="2" customFormat="1" ht="14.25" hidden="1" customHeight="1" x14ac:dyDescent="0.2">
      <c r="A2593" s="52"/>
      <c r="B2593" s="32"/>
      <c r="C2593" s="27" t="s">
        <v>19</v>
      </c>
      <c r="D2593" s="135">
        <f t="shared" si="586"/>
        <v>0</v>
      </c>
      <c r="E2593" s="135"/>
      <c r="F2593" s="135"/>
      <c r="G2593" s="23" t="e">
        <f t="shared" si="582"/>
        <v>#DIV/0!</v>
      </c>
      <c r="H2593" s="135"/>
      <c r="I2593" s="135">
        <f t="shared" si="587"/>
        <v>0</v>
      </c>
      <c r="J2593" s="135">
        <f t="shared" si="587"/>
        <v>0</v>
      </c>
      <c r="K2593" s="23"/>
      <c r="L2593" s="135"/>
      <c r="M2593" s="135"/>
      <c r="N2593" s="135"/>
      <c r="O2593" s="23"/>
      <c r="P2593" s="19">
        <f t="shared" si="583"/>
        <v>0</v>
      </c>
      <c r="R2593" s="5"/>
    </row>
    <row r="2594" spans="1:18" s="2" customFormat="1" ht="14.25" hidden="1" customHeight="1" x14ac:dyDescent="0.2">
      <c r="A2594" s="52"/>
      <c r="B2594" s="32"/>
      <c r="C2594" s="27" t="s">
        <v>18</v>
      </c>
      <c r="D2594" s="135">
        <f t="shared" si="586"/>
        <v>0</v>
      </c>
      <c r="E2594" s="135"/>
      <c r="F2594" s="135"/>
      <c r="G2594" s="23"/>
      <c r="H2594" s="135"/>
      <c r="I2594" s="135">
        <f t="shared" si="587"/>
        <v>0</v>
      </c>
      <c r="J2594" s="135">
        <f t="shared" si="587"/>
        <v>0</v>
      </c>
      <c r="K2594" s="23"/>
      <c r="L2594" s="135"/>
      <c r="M2594" s="135"/>
      <c r="N2594" s="135"/>
      <c r="O2594" s="23"/>
      <c r="P2594" s="19">
        <f t="shared" si="583"/>
        <v>0</v>
      </c>
      <c r="R2594" s="5"/>
    </row>
    <row r="2595" spans="1:18" s="2" customFormat="1" ht="14.25" hidden="1" customHeight="1" x14ac:dyDescent="0.2">
      <c r="A2595" s="52"/>
      <c r="B2595" s="32"/>
      <c r="C2595" s="22" t="s">
        <v>16</v>
      </c>
      <c r="D2595" s="135">
        <f t="shared" si="586"/>
        <v>0</v>
      </c>
      <c r="E2595" s="135"/>
      <c r="F2595" s="135"/>
      <c r="G2595" s="23" t="e">
        <f t="shared" si="582"/>
        <v>#DIV/0!</v>
      </c>
      <c r="H2595" s="135"/>
      <c r="I2595" s="135">
        <f t="shared" si="587"/>
        <v>0</v>
      </c>
      <c r="J2595" s="135">
        <f t="shared" si="587"/>
        <v>0</v>
      </c>
      <c r="K2595" s="23"/>
      <c r="L2595" s="135"/>
      <c r="M2595" s="135"/>
      <c r="N2595" s="135"/>
      <c r="O2595" s="23"/>
      <c r="P2595" s="19">
        <f t="shared" si="583"/>
        <v>0</v>
      </c>
      <c r="R2595" s="5"/>
    </row>
    <row r="2596" spans="1:18" s="2" customFormat="1" ht="14.25" hidden="1" customHeight="1" x14ac:dyDescent="0.2">
      <c r="A2596" s="52"/>
      <c r="B2596" s="32"/>
      <c r="C2596" s="22" t="s">
        <v>17</v>
      </c>
      <c r="D2596" s="135">
        <f t="shared" si="586"/>
        <v>0</v>
      </c>
      <c r="E2596" s="135"/>
      <c r="F2596" s="135"/>
      <c r="G2596" s="23"/>
      <c r="H2596" s="135"/>
      <c r="I2596" s="135">
        <f t="shared" si="587"/>
        <v>0</v>
      </c>
      <c r="J2596" s="135">
        <f t="shared" si="587"/>
        <v>0</v>
      </c>
      <c r="K2596" s="23"/>
      <c r="L2596" s="135"/>
      <c r="M2596" s="135"/>
      <c r="N2596" s="135"/>
      <c r="O2596" s="23"/>
      <c r="P2596" s="34">
        <f t="shared" si="583"/>
        <v>0</v>
      </c>
      <c r="R2596" s="5"/>
    </row>
    <row r="2597" spans="1:18" s="2" customFormat="1" ht="39" hidden="1" customHeight="1" x14ac:dyDescent="0.2">
      <c r="A2597" s="52"/>
      <c r="B2597" s="32"/>
      <c r="C2597" s="24" t="s">
        <v>149</v>
      </c>
      <c r="D2597" s="135">
        <f t="shared" si="586"/>
        <v>0</v>
      </c>
      <c r="E2597" s="135"/>
      <c r="F2597" s="135"/>
      <c r="G2597" s="23" t="e">
        <f t="shared" si="582"/>
        <v>#DIV/0!</v>
      </c>
      <c r="H2597" s="135"/>
      <c r="I2597" s="135">
        <f t="shared" si="587"/>
        <v>0</v>
      </c>
      <c r="J2597" s="135">
        <f t="shared" si="587"/>
        <v>0</v>
      </c>
      <c r="K2597" s="23"/>
      <c r="L2597" s="135"/>
      <c r="M2597" s="135"/>
      <c r="N2597" s="135"/>
      <c r="O2597" s="23"/>
      <c r="P2597" s="19">
        <f t="shared" si="583"/>
        <v>0</v>
      </c>
      <c r="R2597" s="5"/>
    </row>
    <row r="2598" spans="1:18" s="2" customFormat="1" ht="15" hidden="1" customHeight="1" x14ac:dyDescent="0.2">
      <c r="A2598" s="52"/>
      <c r="B2598" s="32"/>
      <c r="C2598" s="25" t="s">
        <v>111</v>
      </c>
      <c r="D2598" s="135">
        <f t="shared" si="586"/>
        <v>0</v>
      </c>
      <c r="E2598" s="135"/>
      <c r="F2598" s="135"/>
      <c r="G2598" s="23"/>
      <c r="H2598" s="135">
        <f>SUM(H2600)</f>
        <v>0</v>
      </c>
      <c r="I2598" s="135">
        <f t="shared" si="587"/>
        <v>0</v>
      </c>
      <c r="J2598" s="135">
        <f t="shared" si="587"/>
        <v>0</v>
      </c>
      <c r="K2598" s="23"/>
      <c r="L2598" s="135"/>
      <c r="M2598" s="135"/>
      <c r="N2598" s="135"/>
      <c r="O2598" s="23"/>
      <c r="P2598" s="19">
        <f t="shared" si="583"/>
        <v>0</v>
      </c>
      <c r="R2598" s="5"/>
    </row>
    <row r="2599" spans="1:18" s="2" customFormat="1" ht="12.75" hidden="1" customHeight="1" x14ac:dyDescent="0.2">
      <c r="A2599" s="52"/>
      <c r="B2599" s="32"/>
      <c r="C2599" s="26" t="s">
        <v>22</v>
      </c>
      <c r="D2599" s="135">
        <f t="shared" si="586"/>
        <v>0</v>
      </c>
      <c r="E2599" s="135"/>
      <c r="F2599" s="135"/>
      <c r="G2599" s="23"/>
      <c r="H2599" s="135"/>
      <c r="I2599" s="135">
        <f t="shared" si="587"/>
        <v>0</v>
      </c>
      <c r="J2599" s="135">
        <f t="shared" si="587"/>
        <v>0</v>
      </c>
      <c r="K2599" s="23"/>
      <c r="L2599" s="135"/>
      <c r="M2599" s="135"/>
      <c r="N2599" s="135"/>
      <c r="O2599" s="23"/>
      <c r="P2599" s="19">
        <f t="shared" si="583"/>
        <v>0</v>
      </c>
      <c r="R2599" s="5"/>
    </row>
    <row r="2600" spans="1:18" s="2" customFormat="1" ht="15" hidden="1" customHeight="1" x14ac:dyDescent="0.2">
      <c r="A2600" s="52"/>
      <c r="B2600" s="32"/>
      <c r="C2600" s="22" t="s">
        <v>7</v>
      </c>
      <c r="D2600" s="135">
        <f t="shared" si="586"/>
        <v>0</v>
      </c>
      <c r="E2600" s="135"/>
      <c r="F2600" s="135"/>
      <c r="G2600" s="23"/>
      <c r="H2600" s="135"/>
      <c r="I2600" s="135">
        <f t="shared" si="587"/>
        <v>0</v>
      </c>
      <c r="J2600" s="135">
        <f t="shared" si="587"/>
        <v>0</v>
      </c>
      <c r="K2600" s="23"/>
      <c r="L2600" s="135"/>
      <c r="M2600" s="135"/>
      <c r="N2600" s="135"/>
      <c r="O2600" s="23"/>
      <c r="P2600" s="19">
        <f t="shared" si="583"/>
        <v>0</v>
      </c>
      <c r="R2600" s="5"/>
    </row>
    <row r="2601" spans="1:18" s="2" customFormat="1" ht="12" hidden="1" customHeight="1" x14ac:dyDescent="0.2">
      <c r="A2601" s="52"/>
      <c r="B2601" s="32"/>
      <c r="C2601" s="27" t="s">
        <v>15</v>
      </c>
      <c r="D2601" s="135">
        <f t="shared" si="586"/>
        <v>0</v>
      </c>
      <c r="E2601" s="135"/>
      <c r="F2601" s="135"/>
      <c r="G2601" s="23" t="e">
        <f t="shared" si="582"/>
        <v>#DIV/0!</v>
      </c>
      <c r="H2601" s="135"/>
      <c r="I2601" s="135">
        <f t="shared" si="587"/>
        <v>0</v>
      </c>
      <c r="J2601" s="135">
        <f t="shared" si="587"/>
        <v>0</v>
      </c>
      <c r="K2601" s="23" t="e">
        <f t="shared" si="584"/>
        <v>#DIV/0!</v>
      </c>
      <c r="L2601" s="135"/>
      <c r="M2601" s="135"/>
      <c r="N2601" s="135"/>
      <c r="O2601" s="23" t="e">
        <f>N2601/M2601*100</f>
        <v>#DIV/0!</v>
      </c>
      <c r="P2601" s="19">
        <f t="shared" si="583"/>
        <v>0</v>
      </c>
      <c r="R2601" s="5"/>
    </row>
    <row r="2602" spans="1:18" s="2" customFormat="1" ht="39" hidden="1" customHeight="1" x14ac:dyDescent="0.2">
      <c r="A2602" s="52"/>
      <c r="B2602" s="32"/>
      <c r="C2602" s="28" t="s">
        <v>150</v>
      </c>
      <c r="D2602" s="140">
        <f t="shared" si="586"/>
        <v>0</v>
      </c>
      <c r="E2602" s="140"/>
      <c r="F2602" s="140"/>
      <c r="G2602" s="50" t="e">
        <f t="shared" si="582"/>
        <v>#DIV/0!</v>
      </c>
      <c r="H2602" s="140"/>
      <c r="I2602" s="140">
        <f t="shared" si="587"/>
        <v>0</v>
      </c>
      <c r="J2602" s="140">
        <f t="shared" si="587"/>
        <v>0</v>
      </c>
      <c r="K2602" s="50" t="e">
        <f t="shared" si="584"/>
        <v>#DIV/0!</v>
      </c>
      <c r="L2602" s="140"/>
      <c r="M2602" s="140"/>
      <c r="N2602" s="140"/>
      <c r="O2602" s="50" t="e">
        <f>N2602/M2602*100</f>
        <v>#DIV/0!</v>
      </c>
      <c r="P2602" s="34">
        <f t="shared" si="583"/>
        <v>0</v>
      </c>
      <c r="R2602" s="5"/>
    </row>
    <row r="2603" spans="1:18" s="2" customFormat="1" ht="12.75" customHeight="1" x14ac:dyDescent="0.2">
      <c r="A2603" s="52"/>
      <c r="B2603" s="85">
        <v>90013</v>
      </c>
      <c r="C2603" s="86" t="s">
        <v>87</v>
      </c>
      <c r="D2603" s="135">
        <f t="shared" si="586"/>
        <v>6193293</v>
      </c>
      <c r="E2603" s="139">
        <f>SUM(E2604,E2613)</f>
        <v>6203293</v>
      </c>
      <c r="F2603" s="135">
        <f>SUM(F2604,F2613)</f>
        <v>6193665.1900000004</v>
      </c>
      <c r="G2603" s="23">
        <f t="shared" si="582"/>
        <v>99.844795175723604</v>
      </c>
      <c r="H2603" s="139">
        <f>SUM(H2604,H2613)</f>
        <v>6193293</v>
      </c>
      <c r="I2603" s="135">
        <f t="shared" si="587"/>
        <v>6203293</v>
      </c>
      <c r="J2603" s="135">
        <f t="shared" si="587"/>
        <v>6193665.1900000004</v>
      </c>
      <c r="K2603" s="54">
        <f t="shared" si="584"/>
        <v>99.844795175723604</v>
      </c>
      <c r="L2603" s="139"/>
      <c r="M2603" s="139"/>
      <c r="N2603" s="139"/>
      <c r="O2603" s="54"/>
      <c r="P2603" s="58">
        <f t="shared" si="583"/>
        <v>10000</v>
      </c>
      <c r="R2603" s="5"/>
    </row>
    <row r="2604" spans="1:18" s="2" customFormat="1" ht="15" customHeight="1" x14ac:dyDescent="0.2">
      <c r="A2604" s="52"/>
      <c r="B2604" s="32"/>
      <c r="C2604" s="41" t="s">
        <v>110</v>
      </c>
      <c r="D2604" s="135">
        <f t="shared" si="586"/>
        <v>4659250</v>
      </c>
      <c r="E2604" s="135">
        <f>SUM(E2606,E2610,E2611,E2612)</f>
        <v>4509250</v>
      </c>
      <c r="F2604" s="135">
        <f>SUM(F2606,F2610,F2611,F2612)</f>
        <v>4508696.95</v>
      </c>
      <c r="G2604" s="23">
        <f t="shared" si="582"/>
        <v>99.987735210955265</v>
      </c>
      <c r="H2604" s="135">
        <f>SUM(H2606,H2610,H2611,H2612)</f>
        <v>4659250</v>
      </c>
      <c r="I2604" s="135">
        <f t="shared" si="587"/>
        <v>4509250</v>
      </c>
      <c r="J2604" s="135">
        <f t="shared" si="587"/>
        <v>4508696.95</v>
      </c>
      <c r="K2604" s="23">
        <f t="shared" si="584"/>
        <v>99.987735210955265</v>
      </c>
      <c r="L2604" s="135"/>
      <c r="M2604" s="135"/>
      <c r="N2604" s="135"/>
      <c r="O2604" s="23"/>
      <c r="P2604" s="19">
        <f t="shared" si="583"/>
        <v>-150000</v>
      </c>
      <c r="R2604" s="5"/>
    </row>
    <row r="2605" spans="1:18" s="2" customFormat="1" x14ac:dyDescent="0.2">
      <c r="A2605" s="52"/>
      <c r="B2605" s="32"/>
      <c r="C2605" s="27" t="s">
        <v>22</v>
      </c>
      <c r="D2605" s="135"/>
      <c r="E2605" s="135"/>
      <c r="F2605" s="135"/>
      <c r="G2605" s="23"/>
      <c r="H2605" s="135"/>
      <c r="I2605" s="135"/>
      <c r="J2605" s="135"/>
      <c r="K2605" s="23"/>
      <c r="L2605" s="135"/>
      <c r="M2605" s="135"/>
      <c r="N2605" s="135"/>
      <c r="O2605" s="23"/>
      <c r="P2605" s="19">
        <f t="shared" si="583"/>
        <v>0</v>
      </c>
      <c r="R2605" s="5"/>
    </row>
    <row r="2606" spans="1:18" s="2" customFormat="1" ht="12.75" customHeight="1" x14ac:dyDescent="0.2">
      <c r="A2606" s="52"/>
      <c r="B2606" s="32"/>
      <c r="C2606" s="22" t="s">
        <v>14</v>
      </c>
      <c r="D2606" s="135">
        <f t="shared" si="586"/>
        <v>4659250</v>
      </c>
      <c r="E2606" s="135">
        <f>SUM(E2608:E2609)</f>
        <v>4509250</v>
      </c>
      <c r="F2606" s="135">
        <f>SUM(F2608:F2609)</f>
        <v>4508696.95</v>
      </c>
      <c r="G2606" s="23">
        <f t="shared" si="582"/>
        <v>99.987735210955265</v>
      </c>
      <c r="H2606" s="135">
        <f>SUM(H2608:H2609)</f>
        <v>4659250</v>
      </c>
      <c r="I2606" s="135">
        <f t="shared" si="587"/>
        <v>4509250</v>
      </c>
      <c r="J2606" s="135">
        <f t="shared" si="587"/>
        <v>4508696.95</v>
      </c>
      <c r="K2606" s="23">
        <f t="shared" si="584"/>
        <v>99.987735210955265</v>
      </c>
      <c r="L2606" s="135"/>
      <c r="M2606" s="135"/>
      <c r="N2606" s="135"/>
      <c r="O2606" s="23"/>
      <c r="P2606" s="19">
        <f t="shared" si="583"/>
        <v>-150000</v>
      </c>
      <c r="R2606" s="5"/>
    </row>
    <row r="2607" spans="1:18" s="2" customFormat="1" ht="11.25" customHeight="1" x14ac:dyDescent="0.2">
      <c r="A2607" s="52"/>
      <c r="B2607" s="32"/>
      <c r="C2607" s="27" t="s">
        <v>15</v>
      </c>
      <c r="D2607" s="135"/>
      <c r="E2607" s="135"/>
      <c r="F2607" s="135"/>
      <c r="G2607" s="23"/>
      <c r="H2607" s="135"/>
      <c r="I2607" s="135"/>
      <c r="J2607" s="135"/>
      <c r="K2607" s="23"/>
      <c r="L2607" s="135"/>
      <c r="M2607" s="135"/>
      <c r="N2607" s="135"/>
      <c r="O2607" s="23"/>
      <c r="P2607" s="19">
        <f t="shared" si="583"/>
        <v>0</v>
      </c>
      <c r="R2607" s="5"/>
    </row>
    <row r="2608" spans="1:18" s="2" customFormat="1" ht="15" hidden="1" customHeight="1" x14ac:dyDescent="0.2">
      <c r="A2608" s="52"/>
      <c r="B2608" s="32"/>
      <c r="C2608" s="27" t="s">
        <v>19</v>
      </c>
      <c r="D2608" s="135">
        <f t="shared" si="586"/>
        <v>0</v>
      </c>
      <c r="E2608" s="135"/>
      <c r="F2608" s="135"/>
      <c r="G2608" s="23" t="e">
        <f t="shared" si="582"/>
        <v>#DIV/0!</v>
      </c>
      <c r="H2608" s="135"/>
      <c r="I2608" s="135">
        <f t="shared" si="587"/>
        <v>0</v>
      </c>
      <c r="J2608" s="135">
        <f t="shared" si="587"/>
        <v>0</v>
      </c>
      <c r="K2608" s="23" t="e">
        <f t="shared" si="584"/>
        <v>#DIV/0!</v>
      </c>
      <c r="L2608" s="135"/>
      <c r="M2608" s="135"/>
      <c r="N2608" s="135"/>
      <c r="O2608" s="23"/>
      <c r="P2608" s="19">
        <f t="shared" si="583"/>
        <v>0</v>
      </c>
      <c r="R2608" s="5"/>
    </row>
    <row r="2609" spans="1:18" s="2" customFormat="1" ht="13.5" customHeight="1" x14ac:dyDescent="0.2">
      <c r="A2609" s="57"/>
      <c r="B2609" s="36"/>
      <c r="C2609" s="188" t="s">
        <v>18</v>
      </c>
      <c r="D2609" s="136">
        <f t="shared" si="586"/>
        <v>4659250</v>
      </c>
      <c r="E2609" s="136">
        <v>4509250</v>
      </c>
      <c r="F2609" s="136">
        <v>4508696.95</v>
      </c>
      <c r="G2609" s="38">
        <f t="shared" si="582"/>
        <v>99.987735210955265</v>
      </c>
      <c r="H2609" s="136">
        <v>4659250</v>
      </c>
      <c r="I2609" s="136">
        <f t="shared" si="587"/>
        <v>4509250</v>
      </c>
      <c r="J2609" s="136">
        <f t="shared" si="587"/>
        <v>4508696.95</v>
      </c>
      <c r="K2609" s="38">
        <f t="shared" si="584"/>
        <v>99.987735210955265</v>
      </c>
      <c r="L2609" s="136"/>
      <c r="M2609" s="136"/>
      <c r="N2609" s="136"/>
      <c r="O2609" s="38"/>
      <c r="P2609" s="34">
        <f t="shared" si="583"/>
        <v>-150000</v>
      </c>
      <c r="R2609" s="5"/>
    </row>
    <row r="2610" spans="1:18" s="2" customFormat="1" ht="15" hidden="1" customHeight="1" x14ac:dyDescent="0.2">
      <c r="A2610" s="52"/>
      <c r="B2610" s="32"/>
      <c r="C2610" s="22" t="s">
        <v>16</v>
      </c>
      <c r="D2610" s="135">
        <f t="shared" si="586"/>
        <v>0</v>
      </c>
      <c r="E2610" s="135"/>
      <c r="F2610" s="135"/>
      <c r="G2610" s="23" t="e">
        <f t="shared" si="582"/>
        <v>#DIV/0!</v>
      </c>
      <c r="H2610" s="135"/>
      <c r="I2610" s="135">
        <f t="shared" si="587"/>
        <v>0</v>
      </c>
      <c r="J2610" s="135">
        <f t="shared" si="587"/>
        <v>0</v>
      </c>
      <c r="K2610" s="23" t="e">
        <f t="shared" si="584"/>
        <v>#DIV/0!</v>
      </c>
      <c r="L2610" s="135"/>
      <c r="M2610" s="135"/>
      <c r="N2610" s="135"/>
      <c r="O2610" s="23" t="e">
        <f t="shared" ref="O2610:O2617" si="588">N2610/M2610*100</f>
        <v>#DIV/0!</v>
      </c>
      <c r="P2610" s="19">
        <f t="shared" si="583"/>
        <v>0</v>
      </c>
      <c r="R2610" s="5"/>
    </row>
    <row r="2611" spans="1:18" s="2" customFormat="1" ht="15" hidden="1" customHeight="1" x14ac:dyDescent="0.2">
      <c r="A2611" s="52"/>
      <c r="B2611" s="32"/>
      <c r="C2611" s="22" t="s">
        <v>17</v>
      </c>
      <c r="D2611" s="135">
        <f t="shared" si="586"/>
        <v>0</v>
      </c>
      <c r="E2611" s="135"/>
      <c r="F2611" s="135"/>
      <c r="G2611" s="23" t="e">
        <f t="shared" si="582"/>
        <v>#DIV/0!</v>
      </c>
      <c r="H2611" s="135"/>
      <c r="I2611" s="135">
        <f t="shared" si="587"/>
        <v>0</v>
      </c>
      <c r="J2611" s="135">
        <f t="shared" si="587"/>
        <v>0</v>
      </c>
      <c r="K2611" s="23" t="e">
        <f t="shared" si="584"/>
        <v>#DIV/0!</v>
      </c>
      <c r="L2611" s="135"/>
      <c r="M2611" s="135"/>
      <c r="N2611" s="135"/>
      <c r="O2611" s="23" t="e">
        <f t="shared" si="588"/>
        <v>#DIV/0!</v>
      </c>
      <c r="P2611" s="19">
        <f t="shared" si="583"/>
        <v>0</v>
      </c>
      <c r="R2611" s="5"/>
    </row>
    <row r="2612" spans="1:18" s="2" customFormat="1" ht="39" hidden="1" customHeight="1" x14ac:dyDescent="0.2">
      <c r="A2612" s="52"/>
      <c r="B2612" s="32"/>
      <c r="C2612" s="24" t="s">
        <v>149</v>
      </c>
      <c r="D2612" s="135">
        <f t="shared" si="586"/>
        <v>0</v>
      </c>
      <c r="E2612" s="135"/>
      <c r="F2612" s="135"/>
      <c r="G2612" s="23" t="e">
        <f t="shared" si="582"/>
        <v>#DIV/0!</v>
      </c>
      <c r="H2612" s="135"/>
      <c r="I2612" s="135">
        <f t="shared" si="587"/>
        <v>0</v>
      </c>
      <c r="J2612" s="135">
        <f t="shared" si="587"/>
        <v>0</v>
      </c>
      <c r="K2612" s="23" t="e">
        <f t="shared" si="584"/>
        <v>#DIV/0!</v>
      </c>
      <c r="L2612" s="135"/>
      <c r="M2612" s="135"/>
      <c r="N2612" s="135"/>
      <c r="O2612" s="23" t="e">
        <f t="shared" si="588"/>
        <v>#DIV/0!</v>
      </c>
      <c r="P2612" s="19">
        <f t="shared" si="583"/>
        <v>0</v>
      </c>
      <c r="R2612" s="5"/>
    </row>
    <row r="2613" spans="1:18" s="2" customFormat="1" ht="15.75" customHeight="1" x14ac:dyDescent="0.2">
      <c r="A2613" s="52"/>
      <c r="B2613" s="32"/>
      <c r="C2613" s="25" t="s">
        <v>111</v>
      </c>
      <c r="D2613" s="135">
        <f t="shared" si="586"/>
        <v>1534043</v>
      </c>
      <c r="E2613" s="135">
        <f>SUM(E2615)</f>
        <v>1694043</v>
      </c>
      <c r="F2613" s="135">
        <f>SUM(F2615)</f>
        <v>1684968.24</v>
      </c>
      <c r="G2613" s="23">
        <f t="shared" si="582"/>
        <v>99.464313479646023</v>
      </c>
      <c r="H2613" s="135">
        <f>SUM(H2615)</f>
        <v>1534043</v>
      </c>
      <c r="I2613" s="135">
        <f t="shared" si="587"/>
        <v>1694043</v>
      </c>
      <c r="J2613" s="135">
        <f t="shared" si="587"/>
        <v>1684968.24</v>
      </c>
      <c r="K2613" s="23">
        <f t="shared" si="584"/>
        <v>99.464313479646023</v>
      </c>
      <c r="L2613" s="135"/>
      <c r="M2613" s="135"/>
      <c r="N2613" s="135"/>
      <c r="O2613" s="23"/>
      <c r="P2613" s="19">
        <f t="shared" si="583"/>
        <v>160000</v>
      </c>
      <c r="R2613" s="5"/>
    </row>
    <row r="2614" spans="1:18" s="2" customFormat="1" x14ac:dyDescent="0.2">
      <c r="A2614" s="52"/>
      <c r="B2614" s="32"/>
      <c r="C2614" s="26" t="s">
        <v>22</v>
      </c>
      <c r="D2614" s="135"/>
      <c r="E2614" s="135"/>
      <c r="F2614" s="135"/>
      <c r="G2614" s="23"/>
      <c r="H2614" s="135"/>
      <c r="I2614" s="135"/>
      <c r="J2614" s="135"/>
      <c r="K2614" s="23"/>
      <c r="L2614" s="135"/>
      <c r="M2614" s="135"/>
      <c r="N2614" s="135"/>
      <c r="O2614" s="23"/>
      <c r="P2614" s="19">
        <f t="shared" si="583"/>
        <v>0</v>
      </c>
      <c r="R2614" s="5"/>
    </row>
    <row r="2615" spans="1:18" s="2" customFormat="1" ht="13.5" customHeight="1" x14ac:dyDescent="0.2">
      <c r="A2615" s="52"/>
      <c r="B2615" s="48"/>
      <c r="C2615" s="49" t="s">
        <v>7</v>
      </c>
      <c r="D2615" s="140">
        <f t="shared" si="586"/>
        <v>1534043</v>
      </c>
      <c r="E2615" s="140">
        <v>1694043</v>
      </c>
      <c r="F2615" s="140">
        <v>1684968.24</v>
      </c>
      <c r="G2615" s="50">
        <f t="shared" si="582"/>
        <v>99.464313479646023</v>
      </c>
      <c r="H2615" s="140">
        <v>1534043</v>
      </c>
      <c r="I2615" s="140">
        <f t="shared" si="587"/>
        <v>1694043</v>
      </c>
      <c r="J2615" s="140">
        <f t="shared" si="587"/>
        <v>1684968.24</v>
      </c>
      <c r="K2615" s="50">
        <f t="shared" si="584"/>
        <v>99.464313479646023</v>
      </c>
      <c r="L2615" s="140"/>
      <c r="M2615" s="140"/>
      <c r="N2615" s="140"/>
      <c r="O2615" s="23"/>
      <c r="P2615" s="19">
        <f t="shared" si="583"/>
        <v>160000</v>
      </c>
      <c r="R2615" s="5"/>
    </row>
    <row r="2616" spans="1:18" s="2" customFormat="1" hidden="1" x14ac:dyDescent="0.2">
      <c r="A2616" s="52"/>
      <c r="B2616" s="32"/>
      <c r="C2616" s="27" t="s">
        <v>15</v>
      </c>
      <c r="D2616" s="135">
        <f t="shared" si="586"/>
        <v>0</v>
      </c>
      <c r="E2616" s="135"/>
      <c r="F2616" s="135"/>
      <c r="G2616" s="23" t="e">
        <f t="shared" si="582"/>
        <v>#DIV/0!</v>
      </c>
      <c r="H2616" s="135"/>
      <c r="I2616" s="135">
        <f t="shared" si="587"/>
        <v>0</v>
      </c>
      <c r="J2616" s="135">
        <f t="shared" si="587"/>
        <v>0</v>
      </c>
      <c r="K2616" s="23" t="e">
        <f t="shared" si="584"/>
        <v>#DIV/0!</v>
      </c>
      <c r="L2616" s="135"/>
      <c r="M2616" s="135"/>
      <c r="N2616" s="135"/>
      <c r="O2616" s="23" t="e">
        <f t="shared" si="588"/>
        <v>#DIV/0!</v>
      </c>
      <c r="P2616" s="19">
        <f t="shared" si="583"/>
        <v>0</v>
      </c>
      <c r="R2616" s="5"/>
    </row>
    <row r="2617" spans="1:18" s="2" customFormat="1" ht="47.25" hidden="1" customHeight="1" x14ac:dyDescent="0.2">
      <c r="A2617" s="52"/>
      <c r="B2617" s="32"/>
      <c r="C2617" s="28" t="s">
        <v>150</v>
      </c>
      <c r="D2617" s="140">
        <f t="shared" si="586"/>
        <v>0</v>
      </c>
      <c r="E2617" s="140"/>
      <c r="F2617" s="140"/>
      <c r="G2617" s="50" t="e">
        <f t="shared" si="582"/>
        <v>#DIV/0!</v>
      </c>
      <c r="H2617" s="140"/>
      <c r="I2617" s="140">
        <f t="shared" si="587"/>
        <v>0</v>
      </c>
      <c r="J2617" s="140">
        <f t="shared" si="587"/>
        <v>0</v>
      </c>
      <c r="K2617" s="50" t="e">
        <f t="shared" si="584"/>
        <v>#DIV/0!</v>
      </c>
      <c r="L2617" s="140"/>
      <c r="M2617" s="140"/>
      <c r="N2617" s="140"/>
      <c r="O2617" s="50" t="e">
        <f t="shared" si="588"/>
        <v>#DIV/0!</v>
      </c>
      <c r="P2617" s="34">
        <f t="shared" si="583"/>
        <v>0</v>
      </c>
      <c r="R2617" s="5"/>
    </row>
    <row r="2618" spans="1:18" s="2" customFormat="1" ht="18.75" customHeight="1" x14ac:dyDescent="0.2">
      <c r="A2618" s="52"/>
      <c r="B2618" s="85">
        <v>90015</v>
      </c>
      <c r="C2618" s="87" t="s">
        <v>37</v>
      </c>
      <c r="D2618" s="135">
        <f t="shared" si="586"/>
        <v>32460908</v>
      </c>
      <c r="E2618" s="139">
        <f>SUM(E2619,E2628)</f>
        <v>47477378</v>
      </c>
      <c r="F2618" s="135">
        <f>SUM(F2619,F2628)</f>
        <v>47188805.759999998</v>
      </c>
      <c r="G2618" s="23">
        <f t="shared" si="582"/>
        <v>99.39219002363609</v>
      </c>
      <c r="H2618" s="139">
        <f>SUM(H2619,H2628)</f>
        <v>32460908</v>
      </c>
      <c r="I2618" s="135">
        <f t="shared" si="587"/>
        <v>47477378</v>
      </c>
      <c r="J2618" s="135">
        <f t="shared" si="587"/>
        <v>47188805.759999998</v>
      </c>
      <c r="K2618" s="54">
        <f t="shared" si="584"/>
        <v>99.39219002363609</v>
      </c>
      <c r="L2618" s="139"/>
      <c r="M2618" s="139"/>
      <c r="N2618" s="139"/>
      <c r="O2618" s="54"/>
      <c r="P2618" s="58">
        <f t="shared" si="583"/>
        <v>15016470</v>
      </c>
      <c r="R2618" s="5"/>
    </row>
    <row r="2619" spans="1:18" s="2" customFormat="1" ht="15" customHeight="1" x14ac:dyDescent="0.2">
      <c r="A2619" s="52"/>
      <c r="B2619" s="32"/>
      <c r="C2619" s="41" t="s">
        <v>110</v>
      </c>
      <c r="D2619" s="135">
        <f t="shared" si="586"/>
        <v>26996255</v>
      </c>
      <c r="E2619" s="135">
        <f>SUM(E2621,E2625,E2626,E2627)</f>
        <v>43106286</v>
      </c>
      <c r="F2619" s="135">
        <f>SUM(F2621,F2625,F2626,F2627)</f>
        <v>42942123.809999995</v>
      </c>
      <c r="G2619" s="23">
        <f t="shared" si="582"/>
        <v>99.61916879129879</v>
      </c>
      <c r="H2619" s="135">
        <f>SUM(H2621,H2625,H2626,H2627)</f>
        <v>26996255</v>
      </c>
      <c r="I2619" s="135">
        <f t="shared" si="587"/>
        <v>43106286</v>
      </c>
      <c r="J2619" s="135">
        <f t="shared" si="587"/>
        <v>42942123.809999995</v>
      </c>
      <c r="K2619" s="23">
        <f t="shared" si="584"/>
        <v>99.61916879129879</v>
      </c>
      <c r="L2619" s="135"/>
      <c r="M2619" s="135"/>
      <c r="N2619" s="135"/>
      <c r="O2619" s="23"/>
      <c r="P2619" s="19">
        <f t="shared" si="583"/>
        <v>16110031</v>
      </c>
      <c r="R2619" s="5"/>
    </row>
    <row r="2620" spans="1:18" s="2" customFormat="1" x14ac:dyDescent="0.2">
      <c r="A2620" s="52"/>
      <c r="B2620" s="32"/>
      <c r="C2620" s="27" t="s">
        <v>22</v>
      </c>
      <c r="D2620" s="135"/>
      <c r="E2620" s="135"/>
      <c r="F2620" s="135"/>
      <c r="G2620" s="23"/>
      <c r="H2620" s="135"/>
      <c r="I2620" s="135"/>
      <c r="J2620" s="135"/>
      <c r="K2620" s="23"/>
      <c r="L2620" s="135"/>
      <c r="M2620" s="135"/>
      <c r="N2620" s="135"/>
      <c r="O2620" s="23"/>
      <c r="P2620" s="19">
        <f t="shared" si="583"/>
        <v>0</v>
      </c>
      <c r="R2620" s="5"/>
    </row>
    <row r="2621" spans="1:18" s="2" customFormat="1" ht="11.25" customHeight="1" x14ac:dyDescent="0.2">
      <c r="A2621" s="52"/>
      <c r="B2621" s="32"/>
      <c r="C2621" s="22" t="s">
        <v>14</v>
      </c>
      <c r="D2621" s="135">
        <f t="shared" si="586"/>
        <v>26864215</v>
      </c>
      <c r="E2621" s="135">
        <f>SUM(E2623:E2624)</f>
        <v>42973685</v>
      </c>
      <c r="F2621" s="135">
        <f>SUM(F2623:F2624)</f>
        <v>42854995.829999998</v>
      </c>
      <c r="G2621" s="23">
        <f t="shared" si="582"/>
        <v>99.723809652348876</v>
      </c>
      <c r="H2621" s="135">
        <f>SUM(H2623:H2624)</f>
        <v>26864215</v>
      </c>
      <c r="I2621" s="135">
        <f t="shared" si="587"/>
        <v>42973685</v>
      </c>
      <c r="J2621" s="135">
        <f t="shared" si="587"/>
        <v>42854995.829999998</v>
      </c>
      <c r="K2621" s="23">
        <f t="shared" si="584"/>
        <v>99.723809652348876</v>
      </c>
      <c r="L2621" s="135"/>
      <c r="M2621" s="135"/>
      <c r="N2621" s="135"/>
      <c r="O2621" s="23"/>
      <c r="P2621" s="19">
        <f t="shared" si="583"/>
        <v>16109470</v>
      </c>
      <c r="R2621" s="5"/>
    </row>
    <row r="2622" spans="1:18" s="2" customFormat="1" x14ac:dyDescent="0.2">
      <c r="A2622" s="52"/>
      <c r="B2622" s="32"/>
      <c r="C2622" s="27" t="s">
        <v>15</v>
      </c>
      <c r="D2622" s="135"/>
      <c r="E2622" s="135"/>
      <c r="F2622" s="135"/>
      <c r="G2622" s="23"/>
      <c r="H2622" s="135"/>
      <c r="I2622" s="135"/>
      <c r="J2622" s="135"/>
      <c r="K2622" s="23"/>
      <c r="L2622" s="135"/>
      <c r="M2622" s="135"/>
      <c r="N2622" s="135"/>
      <c r="O2622" s="23"/>
      <c r="P2622" s="19">
        <f t="shared" si="583"/>
        <v>0</v>
      </c>
      <c r="R2622" s="5"/>
    </row>
    <row r="2623" spans="1:18" s="2" customFormat="1" ht="3.75" hidden="1" customHeight="1" x14ac:dyDescent="0.2">
      <c r="A2623" s="52"/>
      <c r="B2623" s="32"/>
      <c r="C2623" s="27" t="s">
        <v>19</v>
      </c>
      <c r="D2623" s="135">
        <f t="shared" si="586"/>
        <v>0</v>
      </c>
      <c r="E2623" s="135"/>
      <c r="F2623" s="135"/>
      <c r="G2623" s="23" t="e">
        <f t="shared" si="582"/>
        <v>#DIV/0!</v>
      </c>
      <c r="H2623" s="135"/>
      <c r="I2623" s="135">
        <f t="shared" si="587"/>
        <v>0</v>
      </c>
      <c r="J2623" s="135">
        <f t="shared" si="587"/>
        <v>0</v>
      </c>
      <c r="K2623" s="23" t="e">
        <f t="shared" si="584"/>
        <v>#DIV/0!</v>
      </c>
      <c r="L2623" s="135"/>
      <c r="M2623" s="135"/>
      <c r="N2623" s="135"/>
      <c r="O2623" s="23"/>
      <c r="P2623" s="19">
        <f t="shared" si="583"/>
        <v>0</v>
      </c>
      <c r="R2623" s="5"/>
    </row>
    <row r="2624" spans="1:18" s="2" customFormat="1" ht="12" customHeight="1" x14ac:dyDescent="0.2">
      <c r="A2624" s="52"/>
      <c r="B2624" s="32"/>
      <c r="C2624" s="27" t="s">
        <v>18</v>
      </c>
      <c r="D2624" s="135">
        <f t="shared" si="586"/>
        <v>26864215</v>
      </c>
      <c r="E2624" s="135">
        <v>42973685</v>
      </c>
      <c r="F2624" s="135">
        <v>42854995.829999998</v>
      </c>
      <c r="G2624" s="23">
        <f t="shared" ref="G2624:G2718" si="589">F2624/E2624*100</f>
        <v>99.723809652348876</v>
      </c>
      <c r="H2624" s="135">
        <v>26864215</v>
      </c>
      <c r="I2624" s="135">
        <f t="shared" si="587"/>
        <v>42973685</v>
      </c>
      <c r="J2624" s="135">
        <f t="shared" si="587"/>
        <v>42854995.829999998</v>
      </c>
      <c r="K2624" s="23">
        <f t="shared" si="584"/>
        <v>99.723809652348876</v>
      </c>
      <c r="L2624" s="135"/>
      <c r="M2624" s="135"/>
      <c r="N2624" s="135"/>
      <c r="O2624" s="23"/>
      <c r="P2624" s="19">
        <f t="shared" si="583"/>
        <v>16109470</v>
      </c>
      <c r="R2624" s="5"/>
    </row>
    <row r="2625" spans="1:18" s="2" customFormat="1" ht="15" hidden="1" customHeight="1" x14ac:dyDescent="0.2">
      <c r="A2625" s="52"/>
      <c r="B2625" s="32"/>
      <c r="C2625" s="22" t="s">
        <v>16</v>
      </c>
      <c r="D2625" s="135">
        <f t="shared" si="586"/>
        <v>0</v>
      </c>
      <c r="E2625" s="135"/>
      <c r="F2625" s="135"/>
      <c r="G2625" s="23"/>
      <c r="H2625" s="135"/>
      <c r="I2625" s="135">
        <f t="shared" si="587"/>
        <v>0</v>
      </c>
      <c r="J2625" s="135">
        <f t="shared" si="587"/>
        <v>0</v>
      </c>
      <c r="K2625" s="23"/>
      <c r="L2625" s="135"/>
      <c r="M2625" s="135"/>
      <c r="N2625" s="135"/>
      <c r="O2625" s="23"/>
      <c r="P2625" s="19">
        <f t="shared" si="583"/>
        <v>0</v>
      </c>
      <c r="R2625" s="5"/>
    </row>
    <row r="2626" spans="1:18" s="2" customFormat="1" ht="15" hidden="1" customHeight="1" x14ac:dyDescent="0.2">
      <c r="A2626" s="52"/>
      <c r="B2626" s="32"/>
      <c r="C2626" s="22" t="s">
        <v>17</v>
      </c>
      <c r="D2626" s="135">
        <f t="shared" si="586"/>
        <v>0</v>
      </c>
      <c r="E2626" s="135"/>
      <c r="F2626" s="135"/>
      <c r="G2626" s="23" t="e">
        <f t="shared" si="589"/>
        <v>#DIV/0!</v>
      </c>
      <c r="H2626" s="135"/>
      <c r="I2626" s="135">
        <f t="shared" si="587"/>
        <v>0</v>
      </c>
      <c r="J2626" s="135">
        <f t="shared" si="587"/>
        <v>0</v>
      </c>
      <c r="K2626" s="23" t="e">
        <f t="shared" si="584"/>
        <v>#DIV/0!</v>
      </c>
      <c r="L2626" s="135"/>
      <c r="M2626" s="135"/>
      <c r="N2626" s="135"/>
      <c r="O2626" s="23"/>
      <c r="P2626" s="19">
        <f t="shared" si="583"/>
        <v>0</v>
      </c>
      <c r="R2626" s="5"/>
    </row>
    <row r="2627" spans="1:18" s="2" customFormat="1" ht="37.5" customHeight="1" x14ac:dyDescent="0.2">
      <c r="A2627" s="52"/>
      <c r="B2627" s="32"/>
      <c r="C2627" s="24" t="s">
        <v>149</v>
      </c>
      <c r="D2627" s="135">
        <f t="shared" si="586"/>
        <v>132040</v>
      </c>
      <c r="E2627" s="135">
        <v>132601</v>
      </c>
      <c r="F2627" s="135">
        <v>87127.98</v>
      </c>
      <c r="G2627" s="23">
        <f t="shared" si="589"/>
        <v>65.70688003861207</v>
      </c>
      <c r="H2627" s="135">
        <v>132040</v>
      </c>
      <c r="I2627" s="135">
        <f t="shared" si="587"/>
        <v>132601</v>
      </c>
      <c r="J2627" s="135">
        <f t="shared" si="587"/>
        <v>87127.98</v>
      </c>
      <c r="K2627" s="23">
        <f t="shared" si="584"/>
        <v>65.70688003861207</v>
      </c>
      <c r="L2627" s="135"/>
      <c r="M2627" s="135"/>
      <c r="N2627" s="135"/>
      <c r="O2627" s="23"/>
      <c r="P2627" s="19">
        <f t="shared" si="583"/>
        <v>561</v>
      </c>
      <c r="R2627" s="5"/>
    </row>
    <row r="2628" spans="1:18" s="2" customFormat="1" ht="14.25" customHeight="1" x14ac:dyDescent="0.2">
      <c r="A2628" s="52"/>
      <c r="B2628" s="32"/>
      <c r="C2628" s="25" t="s">
        <v>111</v>
      </c>
      <c r="D2628" s="135">
        <f t="shared" si="586"/>
        <v>5464653</v>
      </c>
      <c r="E2628" s="135">
        <f>SUM(E2630)</f>
        <v>4371092</v>
      </c>
      <c r="F2628" s="135">
        <f>SUM(F2630)</f>
        <v>4246681.95</v>
      </c>
      <c r="G2628" s="23">
        <f t="shared" si="589"/>
        <v>97.153799325202954</v>
      </c>
      <c r="H2628" s="135">
        <f>SUM(H2630)</f>
        <v>5464653</v>
      </c>
      <c r="I2628" s="135">
        <f t="shared" si="587"/>
        <v>4371092</v>
      </c>
      <c r="J2628" s="135">
        <f t="shared" si="587"/>
        <v>4246681.95</v>
      </c>
      <c r="K2628" s="23">
        <f t="shared" si="584"/>
        <v>97.153799325202954</v>
      </c>
      <c r="L2628" s="135"/>
      <c r="M2628" s="135"/>
      <c r="N2628" s="135"/>
      <c r="O2628" s="23"/>
      <c r="P2628" s="19">
        <f t="shared" si="583"/>
        <v>-1093561</v>
      </c>
      <c r="R2628" s="5"/>
    </row>
    <row r="2629" spans="1:18" s="2" customFormat="1" x14ac:dyDescent="0.2">
      <c r="A2629" s="52"/>
      <c r="B2629" s="32"/>
      <c r="C2629" s="26" t="s">
        <v>22</v>
      </c>
      <c r="D2629" s="135"/>
      <c r="E2629" s="135"/>
      <c r="F2629" s="135"/>
      <c r="G2629" s="23"/>
      <c r="H2629" s="135"/>
      <c r="I2629" s="135"/>
      <c r="J2629" s="135"/>
      <c r="K2629" s="23"/>
      <c r="L2629" s="135"/>
      <c r="M2629" s="135"/>
      <c r="N2629" s="135"/>
      <c r="O2629" s="23"/>
      <c r="P2629" s="19">
        <f t="shared" ref="P2629:P2723" si="590">E2629-D2629</f>
        <v>0</v>
      </c>
      <c r="R2629" s="5"/>
    </row>
    <row r="2630" spans="1:18" s="2" customFormat="1" ht="14.25" customHeight="1" x14ac:dyDescent="0.2">
      <c r="A2630" s="52"/>
      <c r="B2630" s="48"/>
      <c r="C2630" s="49" t="s">
        <v>7</v>
      </c>
      <c r="D2630" s="140">
        <f t="shared" si="586"/>
        <v>5464653</v>
      </c>
      <c r="E2630" s="140">
        <v>4371092</v>
      </c>
      <c r="F2630" s="140">
        <v>4246681.95</v>
      </c>
      <c r="G2630" s="50">
        <f t="shared" si="589"/>
        <v>97.153799325202954</v>
      </c>
      <c r="H2630" s="140">
        <v>5464653</v>
      </c>
      <c r="I2630" s="140">
        <f t="shared" si="587"/>
        <v>4371092</v>
      </c>
      <c r="J2630" s="140">
        <f t="shared" si="587"/>
        <v>4246681.95</v>
      </c>
      <c r="K2630" s="50">
        <f t="shared" si="584"/>
        <v>97.153799325202954</v>
      </c>
      <c r="L2630" s="140"/>
      <c r="M2630" s="140"/>
      <c r="N2630" s="140"/>
      <c r="O2630" s="50"/>
      <c r="P2630" s="34">
        <f t="shared" si="590"/>
        <v>-1093561</v>
      </c>
      <c r="R2630" s="5"/>
    </row>
    <row r="2631" spans="1:18" s="2" customFormat="1" hidden="1" x14ac:dyDescent="0.2">
      <c r="A2631" s="52"/>
      <c r="B2631" s="32"/>
      <c r="C2631" s="27" t="s">
        <v>15</v>
      </c>
      <c r="D2631" s="135">
        <f t="shared" si="586"/>
        <v>0</v>
      </c>
      <c r="E2631" s="135"/>
      <c r="F2631" s="135"/>
      <c r="G2631" s="23" t="e">
        <f t="shared" si="589"/>
        <v>#DIV/0!</v>
      </c>
      <c r="H2631" s="135"/>
      <c r="I2631" s="135">
        <f t="shared" si="587"/>
        <v>0</v>
      </c>
      <c r="J2631" s="135">
        <f t="shared" si="587"/>
        <v>0</v>
      </c>
      <c r="K2631" s="23" t="e">
        <f t="shared" si="584"/>
        <v>#DIV/0!</v>
      </c>
      <c r="L2631" s="135"/>
      <c r="M2631" s="135"/>
      <c r="N2631" s="135"/>
      <c r="O2631" s="23"/>
      <c r="P2631" s="19">
        <f t="shared" si="590"/>
        <v>0</v>
      </c>
      <c r="R2631" s="5"/>
    </row>
    <row r="2632" spans="1:18" s="2" customFormat="1" ht="39" hidden="1" customHeight="1" x14ac:dyDescent="0.2">
      <c r="A2632" s="52"/>
      <c r="B2632" s="48"/>
      <c r="C2632" s="51" t="s">
        <v>150</v>
      </c>
      <c r="D2632" s="140">
        <f t="shared" si="586"/>
        <v>0</v>
      </c>
      <c r="E2632" s="140"/>
      <c r="F2632" s="140"/>
      <c r="G2632" s="50" t="e">
        <f t="shared" si="589"/>
        <v>#DIV/0!</v>
      </c>
      <c r="H2632" s="140"/>
      <c r="I2632" s="140">
        <f t="shared" si="587"/>
        <v>0</v>
      </c>
      <c r="J2632" s="140">
        <f t="shared" si="587"/>
        <v>0</v>
      </c>
      <c r="K2632" s="50" t="e">
        <f t="shared" si="584"/>
        <v>#DIV/0!</v>
      </c>
      <c r="L2632" s="140"/>
      <c r="M2632" s="140"/>
      <c r="N2632" s="140"/>
      <c r="O2632" s="50"/>
      <c r="P2632" s="34">
        <f t="shared" si="590"/>
        <v>0</v>
      </c>
      <c r="R2632" s="5"/>
    </row>
    <row r="2633" spans="1:18" s="2" customFormat="1" ht="18" customHeight="1" x14ac:dyDescent="0.2">
      <c r="A2633" s="52"/>
      <c r="B2633" s="32">
        <v>90017</v>
      </c>
      <c r="C2633" s="25" t="s">
        <v>121</v>
      </c>
      <c r="D2633" s="135">
        <f t="shared" si="586"/>
        <v>130765486</v>
      </c>
      <c r="E2633" s="135">
        <f>SUM(E2634,E2643)</f>
        <v>149130893</v>
      </c>
      <c r="F2633" s="135">
        <f>SUM(F2634,F2643)</f>
        <v>145324336.16</v>
      </c>
      <c r="G2633" s="23">
        <f t="shared" si="589"/>
        <v>97.447506171642118</v>
      </c>
      <c r="H2633" s="135">
        <f>SUM(H2634,H2643)</f>
        <v>130765486</v>
      </c>
      <c r="I2633" s="135">
        <f t="shared" si="587"/>
        <v>149130893</v>
      </c>
      <c r="J2633" s="135">
        <f t="shared" si="587"/>
        <v>145324336.16</v>
      </c>
      <c r="K2633" s="23">
        <f t="shared" si="584"/>
        <v>97.447506171642118</v>
      </c>
      <c r="L2633" s="135"/>
      <c r="M2633" s="135"/>
      <c r="N2633" s="135"/>
      <c r="O2633" s="23"/>
      <c r="P2633" s="59">
        <f t="shared" si="590"/>
        <v>18365407</v>
      </c>
      <c r="R2633" s="5"/>
    </row>
    <row r="2634" spans="1:18" s="2" customFormat="1" ht="10.5" customHeight="1" x14ac:dyDescent="0.2">
      <c r="A2634" s="52"/>
      <c r="B2634" s="32"/>
      <c r="C2634" s="41" t="s">
        <v>110</v>
      </c>
      <c r="D2634" s="135">
        <f t="shared" si="586"/>
        <v>130380486</v>
      </c>
      <c r="E2634" s="135">
        <f>SUM(E2636,E2640,E2641,E2642)</f>
        <v>147658468</v>
      </c>
      <c r="F2634" s="135">
        <f>SUM(F2636,F2640,F2641,F2642)</f>
        <v>143865940.35999998</v>
      </c>
      <c r="G2634" s="23">
        <f t="shared" si="589"/>
        <v>97.431554253969352</v>
      </c>
      <c r="H2634" s="135">
        <f>SUM(H2636,H2640,H2641,H2642)</f>
        <v>130380486</v>
      </c>
      <c r="I2634" s="135">
        <f t="shared" si="587"/>
        <v>147658468</v>
      </c>
      <c r="J2634" s="135">
        <f t="shared" si="587"/>
        <v>143865940.35999998</v>
      </c>
      <c r="K2634" s="23">
        <f t="shared" si="584"/>
        <v>97.431554253969352</v>
      </c>
      <c r="L2634" s="135"/>
      <c r="M2634" s="135"/>
      <c r="N2634" s="135"/>
      <c r="O2634" s="23"/>
      <c r="P2634" s="19">
        <f t="shared" si="590"/>
        <v>17277982</v>
      </c>
      <c r="R2634" s="5"/>
    </row>
    <row r="2635" spans="1:18" s="2" customFormat="1" ht="11.25" customHeight="1" x14ac:dyDescent="0.2">
      <c r="A2635" s="52"/>
      <c r="B2635" s="45"/>
      <c r="C2635" s="27" t="s">
        <v>22</v>
      </c>
      <c r="D2635" s="135"/>
      <c r="E2635" s="135"/>
      <c r="F2635" s="135"/>
      <c r="G2635" s="23"/>
      <c r="H2635" s="135"/>
      <c r="I2635" s="135"/>
      <c r="J2635" s="135"/>
      <c r="K2635" s="23"/>
      <c r="L2635" s="135"/>
      <c r="M2635" s="135"/>
      <c r="N2635" s="135"/>
      <c r="O2635" s="23"/>
      <c r="P2635" s="19">
        <f t="shared" si="590"/>
        <v>0</v>
      </c>
      <c r="R2635" s="5"/>
    </row>
    <row r="2636" spans="1:18" s="2" customFormat="1" ht="13.5" customHeight="1" x14ac:dyDescent="0.2">
      <c r="A2636" s="52"/>
      <c r="B2636" s="45"/>
      <c r="C2636" s="22" t="s">
        <v>14</v>
      </c>
      <c r="D2636" s="135">
        <f t="shared" si="586"/>
        <v>129978486</v>
      </c>
      <c r="E2636" s="135">
        <f>SUM(E2638:E2639)</f>
        <v>146998068</v>
      </c>
      <c r="F2636" s="135">
        <f>SUM(F2638:F2639)</f>
        <v>143228720.41</v>
      </c>
      <c r="G2636" s="23">
        <f t="shared" si="589"/>
        <v>97.435784264865305</v>
      </c>
      <c r="H2636" s="135">
        <f>SUM(H2638:H2639)</f>
        <v>129978486</v>
      </c>
      <c r="I2636" s="135">
        <f t="shared" si="587"/>
        <v>146998068</v>
      </c>
      <c r="J2636" s="135">
        <f t="shared" si="587"/>
        <v>143228720.41</v>
      </c>
      <c r="K2636" s="23">
        <f t="shared" si="584"/>
        <v>97.435784264865305</v>
      </c>
      <c r="L2636" s="135"/>
      <c r="M2636" s="135"/>
      <c r="N2636" s="135"/>
      <c r="O2636" s="23"/>
      <c r="P2636" s="19">
        <f t="shared" si="590"/>
        <v>17019582</v>
      </c>
      <c r="R2636" s="5"/>
    </row>
    <row r="2637" spans="1:18" s="2" customFormat="1" ht="14.25" customHeight="1" x14ac:dyDescent="0.2">
      <c r="A2637" s="52"/>
      <c r="B2637" s="45"/>
      <c r="C2637" s="27" t="s">
        <v>15</v>
      </c>
      <c r="D2637" s="135"/>
      <c r="E2637" s="135"/>
      <c r="F2637" s="135"/>
      <c r="G2637" s="23"/>
      <c r="H2637" s="135"/>
      <c r="I2637" s="135"/>
      <c r="J2637" s="135"/>
      <c r="K2637" s="23"/>
      <c r="L2637" s="135"/>
      <c r="M2637" s="135"/>
      <c r="N2637" s="135"/>
      <c r="O2637" s="23"/>
      <c r="P2637" s="19">
        <f t="shared" si="590"/>
        <v>0</v>
      </c>
      <c r="R2637" s="5"/>
    </row>
    <row r="2638" spans="1:18" s="2" customFormat="1" ht="12" customHeight="1" x14ac:dyDescent="0.2">
      <c r="A2638" s="52"/>
      <c r="B2638" s="45"/>
      <c r="C2638" s="27" t="s">
        <v>19</v>
      </c>
      <c r="D2638" s="135">
        <f t="shared" si="586"/>
        <v>109972015</v>
      </c>
      <c r="E2638" s="135">
        <v>123230796</v>
      </c>
      <c r="F2638" s="135">
        <v>121129323.59</v>
      </c>
      <c r="G2638" s="23">
        <f t="shared" si="589"/>
        <v>98.294685680680018</v>
      </c>
      <c r="H2638" s="135">
        <v>109972015</v>
      </c>
      <c r="I2638" s="135">
        <f t="shared" si="587"/>
        <v>123230796</v>
      </c>
      <c r="J2638" s="135">
        <f t="shared" si="587"/>
        <v>121129323.59</v>
      </c>
      <c r="K2638" s="23">
        <f t="shared" si="584"/>
        <v>98.294685680680018</v>
      </c>
      <c r="L2638" s="135"/>
      <c r="M2638" s="135"/>
      <c r="N2638" s="135"/>
      <c r="O2638" s="23"/>
      <c r="P2638" s="19">
        <f t="shared" si="590"/>
        <v>13258781</v>
      </c>
      <c r="R2638" s="5"/>
    </row>
    <row r="2639" spans="1:18" s="2" customFormat="1" ht="14.25" customHeight="1" x14ac:dyDescent="0.2">
      <c r="A2639" s="52"/>
      <c r="B2639" s="45"/>
      <c r="C2639" s="27" t="s">
        <v>18</v>
      </c>
      <c r="D2639" s="135">
        <f t="shared" si="586"/>
        <v>20006471</v>
      </c>
      <c r="E2639" s="135">
        <v>23767272</v>
      </c>
      <c r="F2639" s="135">
        <v>22099396.82</v>
      </c>
      <c r="G2639" s="23">
        <f t="shared" si="589"/>
        <v>92.982471105644777</v>
      </c>
      <c r="H2639" s="135">
        <v>20006471</v>
      </c>
      <c r="I2639" s="135">
        <f t="shared" si="587"/>
        <v>23767272</v>
      </c>
      <c r="J2639" s="135">
        <f t="shared" si="587"/>
        <v>22099396.82</v>
      </c>
      <c r="K2639" s="23">
        <f t="shared" si="584"/>
        <v>92.982471105644777</v>
      </c>
      <c r="L2639" s="135"/>
      <c r="M2639" s="135"/>
      <c r="N2639" s="135"/>
      <c r="O2639" s="23"/>
      <c r="P2639" s="19">
        <f t="shared" si="590"/>
        <v>3760801</v>
      </c>
      <c r="R2639" s="5"/>
    </row>
    <row r="2640" spans="1:18" s="2" customFormat="1" ht="15" hidden="1" customHeight="1" x14ac:dyDescent="0.2">
      <c r="A2640" s="52"/>
      <c r="B2640" s="45"/>
      <c r="C2640" s="22" t="s">
        <v>16</v>
      </c>
      <c r="D2640" s="135">
        <f t="shared" si="586"/>
        <v>0</v>
      </c>
      <c r="E2640" s="135"/>
      <c r="F2640" s="135"/>
      <c r="G2640" s="23" t="e">
        <f t="shared" si="589"/>
        <v>#DIV/0!</v>
      </c>
      <c r="H2640" s="135"/>
      <c r="I2640" s="135">
        <f t="shared" si="587"/>
        <v>0</v>
      </c>
      <c r="J2640" s="135">
        <f t="shared" si="587"/>
        <v>0</v>
      </c>
      <c r="K2640" s="23" t="e">
        <f t="shared" si="584"/>
        <v>#DIV/0!</v>
      </c>
      <c r="L2640" s="135"/>
      <c r="M2640" s="135"/>
      <c r="N2640" s="135"/>
      <c r="O2640" s="23"/>
      <c r="P2640" s="19">
        <f t="shared" si="590"/>
        <v>0</v>
      </c>
      <c r="R2640" s="5"/>
    </row>
    <row r="2641" spans="1:18" s="2" customFormat="1" ht="12.75" customHeight="1" x14ac:dyDescent="0.2">
      <c r="A2641" s="126"/>
      <c r="B2641" s="45"/>
      <c r="C2641" s="22" t="s">
        <v>17</v>
      </c>
      <c r="D2641" s="135">
        <f t="shared" si="586"/>
        <v>402000</v>
      </c>
      <c r="E2641" s="135">
        <v>660400</v>
      </c>
      <c r="F2641" s="135">
        <v>637219.94999999995</v>
      </c>
      <c r="G2641" s="23">
        <f t="shared" si="589"/>
        <v>96.489998485766193</v>
      </c>
      <c r="H2641" s="135">
        <v>402000</v>
      </c>
      <c r="I2641" s="135">
        <f t="shared" si="587"/>
        <v>660400</v>
      </c>
      <c r="J2641" s="135">
        <f t="shared" si="587"/>
        <v>637219.94999999995</v>
      </c>
      <c r="K2641" s="23">
        <f t="shared" si="584"/>
        <v>96.489998485766193</v>
      </c>
      <c r="L2641" s="135"/>
      <c r="M2641" s="135"/>
      <c r="N2641" s="135"/>
      <c r="O2641" s="23"/>
      <c r="P2641" s="19">
        <f t="shared" si="590"/>
        <v>258400</v>
      </c>
      <c r="R2641" s="55"/>
    </row>
    <row r="2642" spans="1:18" s="2" customFormat="1" ht="38.25" hidden="1" customHeight="1" x14ac:dyDescent="0.2">
      <c r="A2642" s="52"/>
      <c r="B2642" s="45"/>
      <c r="C2642" s="24" t="s">
        <v>149</v>
      </c>
      <c r="D2642" s="135">
        <f t="shared" si="586"/>
        <v>0</v>
      </c>
      <c r="E2642" s="135"/>
      <c r="F2642" s="135"/>
      <c r="G2642" s="23" t="e">
        <f t="shared" si="589"/>
        <v>#DIV/0!</v>
      </c>
      <c r="H2642" s="135"/>
      <c r="I2642" s="135">
        <f t="shared" si="587"/>
        <v>0</v>
      </c>
      <c r="J2642" s="135">
        <f t="shared" si="587"/>
        <v>0</v>
      </c>
      <c r="K2642" s="23" t="e">
        <f t="shared" ref="K2642:K2735" si="591">J2642/I2642*100</f>
        <v>#DIV/0!</v>
      </c>
      <c r="L2642" s="135"/>
      <c r="M2642" s="135"/>
      <c r="N2642" s="135"/>
      <c r="O2642" s="23"/>
      <c r="P2642" s="19">
        <f t="shared" si="590"/>
        <v>0</v>
      </c>
      <c r="R2642" s="55"/>
    </row>
    <row r="2643" spans="1:18" s="2" customFormat="1" ht="13.5" customHeight="1" x14ac:dyDescent="0.2">
      <c r="A2643" s="52"/>
      <c r="B2643" s="45"/>
      <c r="C2643" s="25" t="s">
        <v>111</v>
      </c>
      <c r="D2643" s="135">
        <f t="shared" si="586"/>
        <v>385000</v>
      </c>
      <c r="E2643" s="135">
        <f>SUM(E2645)</f>
        <v>1472425</v>
      </c>
      <c r="F2643" s="135">
        <f>SUM(F2645)</f>
        <v>1458395.8</v>
      </c>
      <c r="G2643" s="23">
        <f t="shared" si="589"/>
        <v>99.047204441652383</v>
      </c>
      <c r="H2643" s="135">
        <f>SUM(H2645)</f>
        <v>385000</v>
      </c>
      <c r="I2643" s="135">
        <f t="shared" si="587"/>
        <v>1472425</v>
      </c>
      <c r="J2643" s="135">
        <f t="shared" si="587"/>
        <v>1458395.8</v>
      </c>
      <c r="K2643" s="23">
        <f t="shared" si="591"/>
        <v>99.047204441652383</v>
      </c>
      <c r="L2643" s="135"/>
      <c r="M2643" s="135"/>
      <c r="N2643" s="135"/>
      <c r="O2643" s="23"/>
      <c r="P2643" s="19">
        <f t="shared" si="590"/>
        <v>1087425</v>
      </c>
      <c r="R2643" s="5"/>
    </row>
    <row r="2644" spans="1:18" s="2" customFormat="1" ht="9" customHeight="1" x14ac:dyDescent="0.2">
      <c r="A2644" s="52"/>
      <c r="B2644" s="45"/>
      <c r="C2644" s="26" t="s">
        <v>22</v>
      </c>
      <c r="D2644" s="135"/>
      <c r="E2644" s="135"/>
      <c r="F2644" s="135"/>
      <c r="G2644" s="23"/>
      <c r="H2644" s="135"/>
      <c r="I2644" s="135"/>
      <c r="J2644" s="135"/>
      <c r="K2644" s="23"/>
      <c r="L2644" s="135"/>
      <c r="M2644" s="135"/>
      <c r="N2644" s="135"/>
      <c r="O2644" s="23"/>
      <c r="P2644" s="19">
        <f t="shared" si="590"/>
        <v>0</v>
      </c>
      <c r="R2644" s="5"/>
    </row>
    <row r="2645" spans="1:18" s="2" customFormat="1" ht="15.75" customHeight="1" x14ac:dyDescent="0.2">
      <c r="A2645" s="52"/>
      <c r="B2645" s="112"/>
      <c r="C2645" s="49" t="s">
        <v>7</v>
      </c>
      <c r="D2645" s="140">
        <f t="shared" si="586"/>
        <v>385000</v>
      </c>
      <c r="E2645" s="140">
        <v>1472425</v>
      </c>
      <c r="F2645" s="140">
        <v>1458395.8</v>
      </c>
      <c r="G2645" s="50">
        <f t="shared" si="589"/>
        <v>99.047204441652383</v>
      </c>
      <c r="H2645" s="140">
        <v>385000</v>
      </c>
      <c r="I2645" s="140">
        <f t="shared" si="587"/>
        <v>1472425</v>
      </c>
      <c r="J2645" s="140">
        <f t="shared" si="587"/>
        <v>1458395.8</v>
      </c>
      <c r="K2645" s="50">
        <f t="shared" si="591"/>
        <v>99.047204441652383</v>
      </c>
      <c r="L2645" s="140"/>
      <c r="M2645" s="140"/>
      <c r="N2645" s="140"/>
      <c r="O2645" s="50"/>
      <c r="P2645" s="19">
        <f t="shared" si="590"/>
        <v>1087425</v>
      </c>
      <c r="R2645" s="55"/>
    </row>
    <row r="2646" spans="1:18" s="2" customFormat="1" hidden="1" x14ac:dyDescent="0.2">
      <c r="A2646" s="52"/>
      <c r="B2646" s="45"/>
      <c r="C2646" s="27" t="s">
        <v>15</v>
      </c>
      <c r="D2646" s="135">
        <f t="shared" si="586"/>
        <v>0</v>
      </c>
      <c r="E2646" s="135"/>
      <c r="F2646" s="135"/>
      <c r="G2646" s="23" t="e">
        <f t="shared" si="589"/>
        <v>#DIV/0!</v>
      </c>
      <c r="H2646" s="135"/>
      <c r="I2646" s="135">
        <f t="shared" si="587"/>
        <v>0</v>
      </c>
      <c r="J2646" s="135">
        <f t="shared" si="587"/>
        <v>0</v>
      </c>
      <c r="K2646" s="23" t="e">
        <f t="shared" si="591"/>
        <v>#DIV/0!</v>
      </c>
      <c r="L2646" s="135"/>
      <c r="M2646" s="135"/>
      <c r="N2646" s="135"/>
      <c r="O2646" s="23"/>
      <c r="P2646" s="19">
        <f t="shared" si="590"/>
        <v>0</v>
      </c>
      <c r="R2646" s="55"/>
    </row>
    <row r="2647" spans="1:18" s="2" customFormat="1" ht="32.25" hidden="1" customHeight="1" x14ac:dyDescent="0.2">
      <c r="A2647" s="52"/>
      <c r="B2647" s="45"/>
      <c r="C2647" s="121" t="s">
        <v>150</v>
      </c>
      <c r="D2647" s="135">
        <f t="shared" ref="D2647:D2726" si="592">H2647+L2647</f>
        <v>0</v>
      </c>
      <c r="E2647" s="135"/>
      <c r="F2647" s="135"/>
      <c r="G2647" s="23" t="e">
        <f t="shared" si="589"/>
        <v>#DIV/0!</v>
      </c>
      <c r="H2647" s="135"/>
      <c r="I2647" s="135">
        <f t="shared" si="587"/>
        <v>0</v>
      </c>
      <c r="J2647" s="135">
        <f t="shared" si="587"/>
        <v>0</v>
      </c>
      <c r="K2647" s="23" t="e">
        <f t="shared" si="591"/>
        <v>#DIV/0!</v>
      </c>
      <c r="L2647" s="135"/>
      <c r="M2647" s="135"/>
      <c r="N2647" s="135"/>
      <c r="O2647" s="23"/>
      <c r="P2647" s="34">
        <f t="shared" si="590"/>
        <v>0</v>
      </c>
      <c r="R2647" s="5"/>
    </row>
    <row r="2648" spans="1:18" s="2" customFormat="1" ht="25.5" hidden="1" customHeight="1" x14ac:dyDescent="0.2">
      <c r="A2648" s="52"/>
      <c r="B2648" s="32">
        <v>90020</v>
      </c>
      <c r="C2648" s="228" t="s">
        <v>132</v>
      </c>
      <c r="D2648" s="135">
        <f t="shared" si="592"/>
        <v>0</v>
      </c>
      <c r="E2648" s="135">
        <f>SUM(E2649,E2658)</f>
        <v>0</v>
      </c>
      <c r="F2648" s="135"/>
      <c r="G2648" s="23" t="e">
        <f t="shared" si="589"/>
        <v>#DIV/0!</v>
      </c>
      <c r="H2648" s="135">
        <f>SUM(H2649,H2658)</f>
        <v>0</v>
      </c>
      <c r="I2648" s="135">
        <f t="shared" si="587"/>
        <v>0</v>
      </c>
      <c r="J2648" s="135">
        <f t="shared" si="587"/>
        <v>0</v>
      </c>
      <c r="K2648" s="23" t="e">
        <f t="shared" si="591"/>
        <v>#DIV/0!</v>
      </c>
      <c r="L2648" s="135"/>
      <c r="M2648" s="135"/>
      <c r="N2648" s="135"/>
      <c r="O2648" s="23"/>
      <c r="P2648" s="59">
        <f t="shared" si="590"/>
        <v>0</v>
      </c>
      <c r="R2648" s="5"/>
    </row>
    <row r="2649" spans="1:18" s="2" customFormat="1" ht="11.25" hidden="1" customHeight="1" x14ac:dyDescent="0.2">
      <c r="A2649" s="126"/>
      <c r="B2649" s="45"/>
      <c r="C2649" s="41" t="s">
        <v>110</v>
      </c>
      <c r="D2649" s="135">
        <f t="shared" si="592"/>
        <v>0</v>
      </c>
      <c r="E2649" s="135">
        <f>SUM(E2651,E2655,E2656,E2657)</f>
        <v>0</v>
      </c>
      <c r="F2649" s="135"/>
      <c r="G2649" s="23" t="e">
        <f t="shared" si="589"/>
        <v>#DIV/0!</v>
      </c>
      <c r="H2649" s="135">
        <f>SUM(H2651,H2655,H2656,H2657)</f>
        <v>0</v>
      </c>
      <c r="I2649" s="135">
        <f t="shared" si="587"/>
        <v>0</v>
      </c>
      <c r="J2649" s="135">
        <f t="shared" si="587"/>
        <v>0</v>
      </c>
      <c r="K2649" s="23" t="e">
        <f t="shared" si="591"/>
        <v>#DIV/0!</v>
      </c>
      <c r="L2649" s="135"/>
      <c r="M2649" s="135"/>
      <c r="N2649" s="135"/>
      <c r="O2649" s="23"/>
      <c r="P2649" s="19">
        <f t="shared" si="590"/>
        <v>0</v>
      </c>
      <c r="R2649" s="5"/>
    </row>
    <row r="2650" spans="1:18" s="2" customFormat="1" hidden="1" x14ac:dyDescent="0.2">
      <c r="A2650" s="52"/>
      <c r="B2650" s="45"/>
      <c r="C2650" s="27" t="s">
        <v>22</v>
      </c>
      <c r="D2650" s="135"/>
      <c r="E2650" s="135"/>
      <c r="F2650" s="135"/>
      <c r="G2650" s="23"/>
      <c r="H2650" s="135"/>
      <c r="I2650" s="135">
        <f t="shared" ref="I2650:J2713" si="593">E2650-M2650</f>
        <v>0</v>
      </c>
      <c r="J2650" s="135">
        <f t="shared" si="593"/>
        <v>0</v>
      </c>
      <c r="K2650" s="23"/>
      <c r="L2650" s="135"/>
      <c r="M2650" s="135"/>
      <c r="N2650" s="135"/>
      <c r="O2650" s="23"/>
      <c r="P2650" s="19">
        <f t="shared" si="590"/>
        <v>0</v>
      </c>
      <c r="R2650" s="5"/>
    </row>
    <row r="2651" spans="1:18" s="2" customFormat="1" ht="12" hidden="1" customHeight="1" x14ac:dyDescent="0.2">
      <c r="A2651" s="52"/>
      <c r="B2651" s="45"/>
      <c r="C2651" s="22" t="s">
        <v>14</v>
      </c>
      <c r="D2651" s="135">
        <f t="shared" si="592"/>
        <v>0</v>
      </c>
      <c r="E2651" s="135">
        <f>SUM(E2653:E2654)</f>
        <v>0</v>
      </c>
      <c r="F2651" s="135"/>
      <c r="G2651" s="23" t="e">
        <f t="shared" si="589"/>
        <v>#DIV/0!</v>
      </c>
      <c r="H2651" s="135">
        <f>SUM(H2653:H2654)</f>
        <v>0</v>
      </c>
      <c r="I2651" s="135">
        <f t="shared" si="593"/>
        <v>0</v>
      </c>
      <c r="J2651" s="135">
        <f t="shared" si="593"/>
        <v>0</v>
      </c>
      <c r="K2651" s="23" t="e">
        <f t="shared" si="591"/>
        <v>#DIV/0!</v>
      </c>
      <c r="L2651" s="135"/>
      <c r="M2651" s="135"/>
      <c r="N2651" s="135"/>
      <c r="O2651" s="23"/>
      <c r="P2651" s="19">
        <f t="shared" si="590"/>
        <v>0</v>
      </c>
      <c r="R2651" s="5"/>
    </row>
    <row r="2652" spans="1:18" s="2" customFormat="1" hidden="1" x14ac:dyDescent="0.2">
      <c r="A2652" s="52"/>
      <c r="B2652" s="45"/>
      <c r="C2652" s="27" t="s">
        <v>15</v>
      </c>
      <c r="D2652" s="135"/>
      <c r="E2652" s="135"/>
      <c r="F2652" s="135"/>
      <c r="G2652" s="23"/>
      <c r="H2652" s="135"/>
      <c r="I2652" s="135">
        <f t="shared" si="593"/>
        <v>0</v>
      </c>
      <c r="J2652" s="135">
        <f t="shared" si="593"/>
        <v>0</v>
      </c>
      <c r="K2652" s="23"/>
      <c r="L2652" s="135"/>
      <c r="M2652" s="135"/>
      <c r="N2652" s="135"/>
      <c r="O2652" s="23"/>
      <c r="P2652" s="19">
        <f t="shared" si="590"/>
        <v>0</v>
      </c>
      <c r="R2652" s="5"/>
    </row>
    <row r="2653" spans="1:18" s="2" customFormat="1" ht="16.5" hidden="1" customHeight="1" x14ac:dyDescent="0.2">
      <c r="A2653" s="52"/>
      <c r="B2653" s="45"/>
      <c r="C2653" s="27" t="s">
        <v>19</v>
      </c>
      <c r="D2653" s="135">
        <f t="shared" si="592"/>
        <v>0</v>
      </c>
      <c r="E2653" s="135"/>
      <c r="F2653" s="135"/>
      <c r="G2653" s="23"/>
      <c r="H2653" s="135"/>
      <c r="I2653" s="135">
        <f t="shared" si="593"/>
        <v>0</v>
      </c>
      <c r="J2653" s="135">
        <f t="shared" si="593"/>
        <v>0</v>
      </c>
      <c r="K2653" s="23"/>
      <c r="L2653" s="135"/>
      <c r="M2653" s="135"/>
      <c r="N2653" s="135"/>
      <c r="O2653" s="23"/>
      <c r="P2653" s="19">
        <f t="shared" si="590"/>
        <v>0</v>
      </c>
      <c r="R2653" s="5"/>
    </row>
    <row r="2654" spans="1:18" s="2" customFormat="1" ht="16.5" hidden="1" customHeight="1" x14ac:dyDescent="0.2">
      <c r="A2654" s="52"/>
      <c r="B2654" s="112"/>
      <c r="C2654" s="122" t="s">
        <v>18</v>
      </c>
      <c r="D2654" s="140">
        <f t="shared" si="592"/>
        <v>0</v>
      </c>
      <c r="E2654" s="140"/>
      <c r="F2654" s="140"/>
      <c r="G2654" s="50" t="e">
        <f t="shared" si="589"/>
        <v>#DIV/0!</v>
      </c>
      <c r="H2654" s="140"/>
      <c r="I2654" s="140">
        <f t="shared" si="593"/>
        <v>0</v>
      </c>
      <c r="J2654" s="140">
        <f t="shared" si="593"/>
        <v>0</v>
      </c>
      <c r="K2654" s="50" t="e">
        <f t="shared" si="591"/>
        <v>#DIV/0!</v>
      </c>
      <c r="L2654" s="140"/>
      <c r="M2654" s="140"/>
      <c r="N2654" s="140"/>
      <c r="O2654" s="50"/>
      <c r="P2654" s="34">
        <f t="shared" si="590"/>
        <v>0</v>
      </c>
      <c r="R2654" s="5"/>
    </row>
    <row r="2655" spans="1:18" s="2" customFormat="1" ht="15" hidden="1" customHeight="1" x14ac:dyDescent="0.2">
      <c r="A2655" s="52"/>
      <c r="B2655" s="45"/>
      <c r="C2655" s="22" t="s">
        <v>16</v>
      </c>
      <c r="D2655" s="135">
        <f t="shared" si="592"/>
        <v>0</v>
      </c>
      <c r="E2655" s="135"/>
      <c r="F2655" s="135"/>
      <c r="G2655" s="23" t="e">
        <f t="shared" si="589"/>
        <v>#DIV/0!</v>
      </c>
      <c r="H2655" s="135"/>
      <c r="I2655" s="135">
        <f t="shared" si="593"/>
        <v>0</v>
      </c>
      <c r="J2655" s="135">
        <f t="shared" si="593"/>
        <v>0</v>
      </c>
      <c r="K2655" s="23" t="e">
        <f t="shared" si="591"/>
        <v>#DIV/0!</v>
      </c>
      <c r="L2655" s="135"/>
      <c r="M2655" s="135"/>
      <c r="N2655" s="135"/>
      <c r="O2655" s="23" t="e">
        <f t="shared" ref="O2655:O2675" si="594">N2655/M2655*100</f>
        <v>#DIV/0!</v>
      </c>
      <c r="P2655" s="19">
        <f t="shared" si="590"/>
        <v>0</v>
      </c>
      <c r="R2655" s="5"/>
    </row>
    <row r="2656" spans="1:18" s="2" customFormat="1" ht="15" hidden="1" customHeight="1" x14ac:dyDescent="0.2">
      <c r="A2656" s="52"/>
      <c r="B2656" s="45"/>
      <c r="C2656" s="22" t="s">
        <v>17</v>
      </c>
      <c r="D2656" s="135">
        <f t="shared" si="592"/>
        <v>0</v>
      </c>
      <c r="E2656" s="135"/>
      <c r="F2656" s="135"/>
      <c r="G2656" s="23" t="e">
        <f t="shared" si="589"/>
        <v>#DIV/0!</v>
      </c>
      <c r="H2656" s="135"/>
      <c r="I2656" s="135">
        <f t="shared" si="593"/>
        <v>0</v>
      </c>
      <c r="J2656" s="135">
        <f t="shared" si="593"/>
        <v>0</v>
      </c>
      <c r="K2656" s="23" t="e">
        <f t="shared" si="591"/>
        <v>#DIV/0!</v>
      </c>
      <c r="L2656" s="135"/>
      <c r="M2656" s="135"/>
      <c r="N2656" s="135"/>
      <c r="O2656" s="23" t="e">
        <f t="shared" si="594"/>
        <v>#DIV/0!</v>
      </c>
      <c r="P2656" s="19">
        <f t="shared" si="590"/>
        <v>0</v>
      </c>
      <c r="R2656" s="5"/>
    </row>
    <row r="2657" spans="1:18" s="2" customFormat="1" ht="32.25" hidden="1" customHeight="1" x14ac:dyDescent="0.2">
      <c r="A2657" s="52"/>
      <c r="B2657" s="45"/>
      <c r="C2657" s="24" t="s">
        <v>149</v>
      </c>
      <c r="D2657" s="135">
        <f t="shared" si="592"/>
        <v>0</v>
      </c>
      <c r="E2657" s="135"/>
      <c r="F2657" s="135"/>
      <c r="G2657" s="23" t="e">
        <f t="shared" si="589"/>
        <v>#DIV/0!</v>
      </c>
      <c r="H2657" s="135"/>
      <c r="I2657" s="135">
        <f t="shared" si="593"/>
        <v>0</v>
      </c>
      <c r="J2657" s="135">
        <f t="shared" si="593"/>
        <v>0</v>
      </c>
      <c r="K2657" s="23" t="e">
        <f t="shared" si="591"/>
        <v>#DIV/0!</v>
      </c>
      <c r="L2657" s="135"/>
      <c r="M2657" s="135"/>
      <c r="N2657" s="135"/>
      <c r="O2657" s="23" t="e">
        <f t="shared" si="594"/>
        <v>#DIV/0!</v>
      </c>
      <c r="P2657" s="19">
        <f t="shared" si="590"/>
        <v>0</v>
      </c>
      <c r="R2657" s="5"/>
    </row>
    <row r="2658" spans="1:18" s="2" customFormat="1" ht="15" hidden="1" customHeight="1" x14ac:dyDescent="0.2">
      <c r="A2658" s="52"/>
      <c r="B2658" s="45"/>
      <c r="C2658" s="25" t="s">
        <v>111</v>
      </c>
      <c r="D2658" s="135">
        <f t="shared" si="592"/>
        <v>0</v>
      </c>
      <c r="E2658" s="135">
        <f>SUM(E2660)</f>
        <v>0</v>
      </c>
      <c r="F2658" s="135">
        <f>SUM(F2660)</f>
        <v>0</v>
      </c>
      <c r="G2658" s="23" t="e">
        <f t="shared" si="589"/>
        <v>#DIV/0!</v>
      </c>
      <c r="H2658" s="135">
        <f>SUM(H2660)</f>
        <v>0</v>
      </c>
      <c r="I2658" s="135">
        <f t="shared" si="593"/>
        <v>0</v>
      </c>
      <c r="J2658" s="135">
        <f t="shared" si="593"/>
        <v>0</v>
      </c>
      <c r="K2658" s="23" t="e">
        <f t="shared" si="591"/>
        <v>#DIV/0!</v>
      </c>
      <c r="L2658" s="135">
        <f>SUM(L2660)</f>
        <v>0</v>
      </c>
      <c r="M2658" s="135">
        <f>SUM(M2660)</f>
        <v>0</v>
      </c>
      <c r="N2658" s="135">
        <f>SUM(N2660)</f>
        <v>0</v>
      </c>
      <c r="O2658" s="23" t="e">
        <f t="shared" si="594"/>
        <v>#DIV/0!</v>
      </c>
      <c r="P2658" s="19">
        <f t="shared" si="590"/>
        <v>0</v>
      </c>
      <c r="R2658" s="5"/>
    </row>
    <row r="2659" spans="1:18" s="2" customFormat="1" ht="15" hidden="1" customHeight="1" x14ac:dyDescent="0.2">
      <c r="A2659" s="52"/>
      <c r="B2659" s="45"/>
      <c r="C2659" s="26" t="s">
        <v>22</v>
      </c>
      <c r="D2659" s="135">
        <f t="shared" si="592"/>
        <v>0</v>
      </c>
      <c r="E2659" s="135"/>
      <c r="F2659" s="135"/>
      <c r="G2659" s="23" t="e">
        <f t="shared" si="589"/>
        <v>#DIV/0!</v>
      </c>
      <c r="H2659" s="135"/>
      <c r="I2659" s="135">
        <f t="shared" si="593"/>
        <v>0</v>
      </c>
      <c r="J2659" s="135">
        <f t="shared" si="593"/>
        <v>0</v>
      </c>
      <c r="K2659" s="23" t="e">
        <f t="shared" si="591"/>
        <v>#DIV/0!</v>
      </c>
      <c r="L2659" s="135"/>
      <c r="M2659" s="135"/>
      <c r="N2659" s="135"/>
      <c r="O2659" s="23" t="e">
        <f t="shared" si="594"/>
        <v>#DIV/0!</v>
      </c>
      <c r="P2659" s="19">
        <f t="shared" si="590"/>
        <v>0</v>
      </c>
      <c r="R2659" s="5"/>
    </row>
    <row r="2660" spans="1:18" s="2" customFormat="1" ht="15" hidden="1" customHeight="1" x14ac:dyDescent="0.2">
      <c r="A2660" s="52"/>
      <c r="B2660" s="45"/>
      <c r="C2660" s="22" t="s">
        <v>7</v>
      </c>
      <c r="D2660" s="135">
        <f t="shared" si="592"/>
        <v>0</v>
      </c>
      <c r="E2660" s="135"/>
      <c r="F2660" s="135"/>
      <c r="G2660" s="23" t="e">
        <f t="shared" si="589"/>
        <v>#DIV/0!</v>
      </c>
      <c r="H2660" s="135"/>
      <c r="I2660" s="135">
        <f t="shared" si="593"/>
        <v>0</v>
      </c>
      <c r="J2660" s="135">
        <f t="shared" si="593"/>
        <v>0</v>
      </c>
      <c r="K2660" s="23" t="e">
        <f t="shared" si="591"/>
        <v>#DIV/0!</v>
      </c>
      <c r="L2660" s="135"/>
      <c r="M2660" s="135"/>
      <c r="N2660" s="135"/>
      <c r="O2660" s="23" t="e">
        <f t="shared" si="594"/>
        <v>#DIV/0!</v>
      </c>
      <c r="P2660" s="19">
        <f t="shared" si="590"/>
        <v>0</v>
      </c>
      <c r="R2660" s="5"/>
    </row>
    <row r="2661" spans="1:18" s="2" customFormat="1" ht="15" hidden="1" customHeight="1" x14ac:dyDescent="0.2">
      <c r="A2661" s="52"/>
      <c r="B2661" s="45"/>
      <c r="C2661" s="27" t="s">
        <v>15</v>
      </c>
      <c r="D2661" s="135">
        <f t="shared" si="592"/>
        <v>0</v>
      </c>
      <c r="E2661" s="135"/>
      <c r="F2661" s="135"/>
      <c r="G2661" s="23" t="e">
        <f t="shared" si="589"/>
        <v>#DIV/0!</v>
      </c>
      <c r="H2661" s="135"/>
      <c r="I2661" s="135">
        <f t="shared" si="593"/>
        <v>0</v>
      </c>
      <c r="J2661" s="135">
        <f t="shared" si="593"/>
        <v>0</v>
      </c>
      <c r="K2661" s="23" t="e">
        <f t="shared" si="591"/>
        <v>#DIV/0!</v>
      </c>
      <c r="L2661" s="135"/>
      <c r="M2661" s="135"/>
      <c r="N2661" s="135"/>
      <c r="O2661" s="23" t="e">
        <f t="shared" si="594"/>
        <v>#DIV/0!</v>
      </c>
      <c r="P2661" s="19">
        <f t="shared" si="590"/>
        <v>0</v>
      </c>
      <c r="R2661" s="5"/>
    </row>
    <row r="2662" spans="1:18" s="2" customFormat="1" ht="39" hidden="1" customHeight="1" x14ac:dyDescent="0.2">
      <c r="A2662" s="52"/>
      <c r="B2662" s="112"/>
      <c r="C2662" s="51" t="s">
        <v>150</v>
      </c>
      <c r="D2662" s="140">
        <f t="shared" si="592"/>
        <v>0</v>
      </c>
      <c r="E2662" s="140"/>
      <c r="F2662" s="140"/>
      <c r="G2662" s="50" t="e">
        <f t="shared" si="589"/>
        <v>#DIV/0!</v>
      </c>
      <c r="H2662" s="140"/>
      <c r="I2662" s="140">
        <f t="shared" si="593"/>
        <v>0</v>
      </c>
      <c r="J2662" s="140">
        <f t="shared" si="593"/>
        <v>0</v>
      </c>
      <c r="K2662" s="50" t="e">
        <f t="shared" si="591"/>
        <v>#DIV/0!</v>
      </c>
      <c r="L2662" s="140"/>
      <c r="M2662" s="140"/>
      <c r="N2662" s="140"/>
      <c r="O2662" s="50" t="e">
        <f t="shared" si="594"/>
        <v>#DIV/0!</v>
      </c>
      <c r="P2662" s="34">
        <f t="shared" si="590"/>
        <v>0</v>
      </c>
      <c r="R2662" s="5"/>
    </row>
    <row r="2663" spans="1:18" s="2" customFormat="1" ht="26.25" customHeight="1" x14ac:dyDescent="0.2">
      <c r="A2663" s="52"/>
      <c r="B2663" s="32">
        <v>90026</v>
      </c>
      <c r="C2663" s="228" t="s">
        <v>213</v>
      </c>
      <c r="D2663" s="135">
        <f t="shared" si="592"/>
        <v>342500</v>
      </c>
      <c r="E2663" s="135">
        <f>SUM(E2664,E2673)</f>
        <v>212456</v>
      </c>
      <c r="F2663" s="135">
        <f>SUM(F2664,F2673)</f>
        <v>134902.47</v>
      </c>
      <c r="G2663" s="23">
        <f>F2663/E2663*100</f>
        <v>63.496662838423013</v>
      </c>
      <c r="H2663" s="135">
        <f>SUM(H2664,H2673)</f>
        <v>342500</v>
      </c>
      <c r="I2663" s="135">
        <f t="shared" si="593"/>
        <v>212456</v>
      </c>
      <c r="J2663" s="135">
        <f t="shared" si="593"/>
        <v>134902.47</v>
      </c>
      <c r="K2663" s="23">
        <f>J2663/I2663*100</f>
        <v>63.496662838423013</v>
      </c>
      <c r="L2663" s="135"/>
      <c r="M2663" s="135"/>
      <c r="N2663" s="135"/>
      <c r="O2663" s="23"/>
      <c r="P2663" s="59">
        <f t="shared" ref="P2663:P2677" si="595">E2663-D2663</f>
        <v>-130044</v>
      </c>
      <c r="R2663" s="5"/>
    </row>
    <row r="2664" spans="1:18" s="2" customFormat="1" ht="10.5" customHeight="1" x14ac:dyDescent="0.2">
      <c r="A2664" s="126"/>
      <c r="B2664" s="45"/>
      <c r="C2664" s="41" t="s">
        <v>110</v>
      </c>
      <c r="D2664" s="135">
        <f t="shared" si="592"/>
        <v>342500</v>
      </c>
      <c r="E2664" s="135">
        <f>SUM(E2666,E2670,E2671,E2672)</f>
        <v>212456</v>
      </c>
      <c r="F2664" s="135">
        <f>SUM(F2666,F2670,F2671,F2672)</f>
        <v>134902.47</v>
      </c>
      <c r="G2664" s="23">
        <f>F2664/E2664*100</f>
        <v>63.496662838423013</v>
      </c>
      <c r="H2664" s="135">
        <f>SUM(H2666,H2670,H2671,H2672)</f>
        <v>342500</v>
      </c>
      <c r="I2664" s="135">
        <f t="shared" si="593"/>
        <v>212456</v>
      </c>
      <c r="J2664" s="135">
        <f t="shared" si="593"/>
        <v>134902.47</v>
      </c>
      <c r="K2664" s="23">
        <f>J2664/I2664*100</f>
        <v>63.496662838423013</v>
      </c>
      <c r="L2664" s="135"/>
      <c r="M2664" s="135"/>
      <c r="N2664" s="135"/>
      <c r="O2664" s="23"/>
      <c r="P2664" s="19">
        <f t="shared" si="595"/>
        <v>-130044</v>
      </c>
      <c r="R2664" s="5"/>
    </row>
    <row r="2665" spans="1:18" s="2" customFormat="1" x14ac:dyDescent="0.2">
      <c r="A2665" s="52"/>
      <c r="B2665" s="45"/>
      <c r="C2665" s="27" t="s">
        <v>22</v>
      </c>
      <c r="D2665" s="135"/>
      <c r="E2665" s="135"/>
      <c r="F2665" s="135"/>
      <c r="G2665" s="23"/>
      <c r="H2665" s="135"/>
      <c r="I2665" s="135"/>
      <c r="J2665" s="135"/>
      <c r="K2665" s="23"/>
      <c r="L2665" s="135"/>
      <c r="M2665" s="135"/>
      <c r="N2665" s="135"/>
      <c r="O2665" s="23"/>
      <c r="P2665" s="19">
        <f t="shared" si="595"/>
        <v>0</v>
      </c>
      <c r="R2665" s="5"/>
    </row>
    <row r="2666" spans="1:18" s="2" customFormat="1" ht="12.75" customHeight="1" x14ac:dyDescent="0.2">
      <c r="A2666" s="52"/>
      <c r="B2666" s="45"/>
      <c r="C2666" s="22" t="s">
        <v>14</v>
      </c>
      <c r="D2666" s="135">
        <f t="shared" si="592"/>
        <v>342500</v>
      </c>
      <c r="E2666" s="135">
        <f>SUM(E2668:E2669)</f>
        <v>183056</v>
      </c>
      <c r="F2666" s="135">
        <f>SUM(F2668:F2669)</f>
        <v>115426.96</v>
      </c>
      <c r="G2666" s="23">
        <f>F2666/E2666*100</f>
        <v>63.05554584389477</v>
      </c>
      <c r="H2666" s="135">
        <f>SUM(H2668:H2669)</f>
        <v>342500</v>
      </c>
      <c r="I2666" s="135">
        <f t="shared" si="593"/>
        <v>183056</v>
      </c>
      <c r="J2666" s="135">
        <f t="shared" si="593"/>
        <v>115426.96</v>
      </c>
      <c r="K2666" s="23">
        <f>J2666/I2666*100</f>
        <v>63.05554584389477</v>
      </c>
      <c r="L2666" s="135"/>
      <c r="M2666" s="135"/>
      <c r="N2666" s="135"/>
      <c r="O2666" s="23"/>
      <c r="P2666" s="19">
        <f t="shared" si="595"/>
        <v>-159444</v>
      </c>
      <c r="R2666" s="5"/>
    </row>
    <row r="2667" spans="1:18" s="2" customFormat="1" x14ac:dyDescent="0.2">
      <c r="A2667" s="52"/>
      <c r="B2667" s="45"/>
      <c r="C2667" s="27" t="s">
        <v>15</v>
      </c>
      <c r="D2667" s="135"/>
      <c r="E2667" s="135"/>
      <c r="F2667" s="135"/>
      <c r="G2667" s="23"/>
      <c r="H2667" s="135"/>
      <c r="I2667" s="135"/>
      <c r="J2667" s="135"/>
      <c r="K2667" s="23"/>
      <c r="L2667" s="135"/>
      <c r="M2667" s="135"/>
      <c r="N2667" s="135"/>
      <c r="O2667" s="23"/>
      <c r="P2667" s="19">
        <f t="shared" si="595"/>
        <v>0</v>
      </c>
      <c r="R2667" s="5"/>
    </row>
    <row r="2668" spans="1:18" s="2" customFormat="1" ht="16.5" hidden="1" customHeight="1" x14ac:dyDescent="0.2">
      <c r="A2668" s="52"/>
      <c r="B2668" s="45"/>
      <c r="C2668" s="27" t="s">
        <v>19</v>
      </c>
      <c r="D2668" s="135"/>
      <c r="E2668" s="135"/>
      <c r="F2668" s="135"/>
      <c r="G2668" s="23" t="e">
        <f t="shared" ref="G2668" si="596">F2668/E2668*100</f>
        <v>#DIV/0!</v>
      </c>
      <c r="H2668" s="135"/>
      <c r="I2668" s="135">
        <f t="shared" si="593"/>
        <v>0</v>
      </c>
      <c r="J2668" s="135">
        <f t="shared" si="593"/>
        <v>0</v>
      </c>
      <c r="K2668" s="23" t="e">
        <f t="shared" ref="K2668" si="597">J2668/I2668*100</f>
        <v>#DIV/0!</v>
      </c>
      <c r="L2668" s="135"/>
      <c r="M2668" s="135"/>
      <c r="N2668" s="135"/>
      <c r="O2668" s="23"/>
      <c r="P2668" s="19">
        <f t="shared" si="595"/>
        <v>0</v>
      </c>
      <c r="R2668" s="5"/>
    </row>
    <row r="2669" spans="1:18" s="2" customFormat="1" ht="15" customHeight="1" x14ac:dyDescent="0.2">
      <c r="A2669" s="52"/>
      <c r="B2669" s="45"/>
      <c r="C2669" s="27" t="s">
        <v>18</v>
      </c>
      <c r="D2669" s="135">
        <f t="shared" si="592"/>
        <v>342500</v>
      </c>
      <c r="E2669" s="135">
        <v>183056</v>
      </c>
      <c r="F2669" s="135">
        <v>115426.96</v>
      </c>
      <c r="G2669" s="23">
        <f t="shared" ref="G2669:G2677" si="598">F2669/E2669*100</f>
        <v>63.05554584389477</v>
      </c>
      <c r="H2669" s="135">
        <v>342500</v>
      </c>
      <c r="I2669" s="135">
        <f t="shared" si="593"/>
        <v>183056</v>
      </c>
      <c r="J2669" s="135">
        <f t="shared" si="593"/>
        <v>115426.96</v>
      </c>
      <c r="K2669" s="23">
        <f t="shared" ref="K2669:K2672" si="599">J2669/I2669*100</f>
        <v>63.05554584389477</v>
      </c>
      <c r="L2669" s="135"/>
      <c r="M2669" s="135"/>
      <c r="N2669" s="135"/>
      <c r="O2669" s="23"/>
      <c r="P2669" s="34">
        <f t="shared" si="595"/>
        <v>-159444</v>
      </c>
      <c r="R2669" s="5"/>
    </row>
    <row r="2670" spans="1:18" s="2" customFormat="1" ht="15" hidden="1" customHeight="1" x14ac:dyDescent="0.2">
      <c r="A2670" s="52"/>
      <c r="B2670" s="45"/>
      <c r="C2670" s="22" t="s">
        <v>16</v>
      </c>
      <c r="D2670" s="135">
        <f t="shared" si="592"/>
        <v>0</v>
      </c>
      <c r="E2670" s="135"/>
      <c r="F2670" s="135"/>
      <c r="G2670" s="23" t="e">
        <f t="shared" si="598"/>
        <v>#DIV/0!</v>
      </c>
      <c r="H2670" s="135"/>
      <c r="I2670" s="135">
        <f t="shared" si="593"/>
        <v>0</v>
      </c>
      <c r="J2670" s="135">
        <f t="shared" si="593"/>
        <v>0</v>
      </c>
      <c r="K2670" s="23" t="e">
        <f t="shared" si="599"/>
        <v>#DIV/0!</v>
      </c>
      <c r="L2670" s="135"/>
      <c r="M2670" s="135"/>
      <c r="N2670" s="135"/>
      <c r="O2670" s="23"/>
      <c r="P2670" s="19">
        <f t="shared" si="595"/>
        <v>0</v>
      </c>
      <c r="R2670" s="5"/>
    </row>
    <row r="2671" spans="1:18" s="2" customFormat="1" ht="15" hidden="1" customHeight="1" x14ac:dyDescent="0.2">
      <c r="A2671" s="52"/>
      <c r="B2671" s="45"/>
      <c r="C2671" s="22" t="s">
        <v>17</v>
      </c>
      <c r="D2671" s="135">
        <f t="shared" si="592"/>
        <v>0</v>
      </c>
      <c r="E2671" s="135"/>
      <c r="F2671" s="135"/>
      <c r="G2671" s="23" t="e">
        <f t="shared" si="598"/>
        <v>#DIV/0!</v>
      </c>
      <c r="H2671" s="135"/>
      <c r="I2671" s="135">
        <f t="shared" si="593"/>
        <v>0</v>
      </c>
      <c r="J2671" s="135">
        <f t="shared" si="593"/>
        <v>0</v>
      </c>
      <c r="K2671" s="23" t="e">
        <f t="shared" si="599"/>
        <v>#DIV/0!</v>
      </c>
      <c r="L2671" s="135"/>
      <c r="M2671" s="135"/>
      <c r="N2671" s="135"/>
      <c r="O2671" s="23"/>
      <c r="P2671" s="19">
        <f t="shared" si="595"/>
        <v>0</v>
      </c>
      <c r="R2671" s="5"/>
    </row>
    <row r="2672" spans="1:18" s="2" customFormat="1" ht="39" customHeight="1" x14ac:dyDescent="0.2">
      <c r="A2672" s="52"/>
      <c r="B2672" s="112"/>
      <c r="C2672" s="110" t="s">
        <v>149</v>
      </c>
      <c r="D2672" s="140"/>
      <c r="E2672" s="140">
        <v>29400</v>
      </c>
      <c r="F2672" s="140">
        <v>19475.509999999998</v>
      </c>
      <c r="G2672" s="50">
        <f t="shared" si="598"/>
        <v>66.243231292516995</v>
      </c>
      <c r="H2672" s="140"/>
      <c r="I2672" s="140">
        <f t="shared" si="593"/>
        <v>29400</v>
      </c>
      <c r="J2672" s="140">
        <f t="shared" si="593"/>
        <v>19475.509999999998</v>
      </c>
      <c r="K2672" s="50">
        <f t="shared" si="599"/>
        <v>66.243231292516995</v>
      </c>
      <c r="L2672" s="140"/>
      <c r="M2672" s="140"/>
      <c r="N2672" s="140"/>
      <c r="O2672" s="50"/>
      <c r="P2672" s="19">
        <f t="shared" si="595"/>
        <v>29400</v>
      </c>
      <c r="R2672" s="5"/>
    </row>
    <row r="2673" spans="1:18" s="2" customFormat="1" ht="10.5" hidden="1" customHeight="1" x14ac:dyDescent="0.2">
      <c r="A2673" s="52"/>
      <c r="B2673" s="45"/>
      <c r="C2673" s="25" t="s">
        <v>111</v>
      </c>
      <c r="D2673" s="135">
        <f t="shared" si="592"/>
        <v>0</v>
      </c>
      <c r="E2673" s="135"/>
      <c r="F2673" s="135"/>
      <c r="G2673" s="23"/>
      <c r="H2673" s="135">
        <f>SUM(H2675,H2678)</f>
        <v>0</v>
      </c>
      <c r="I2673" s="135">
        <f t="shared" si="593"/>
        <v>0</v>
      </c>
      <c r="J2673" s="135">
        <f t="shared" si="593"/>
        <v>0</v>
      </c>
      <c r="K2673" s="23"/>
      <c r="L2673" s="135"/>
      <c r="M2673" s="135"/>
      <c r="N2673" s="135"/>
      <c r="O2673" s="23"/>
      <c r="P2673" s="19">
        <f t="shared" si="595"/>
        <v>0</v>
      </c>
      <c r="R2673" s="5"/>
    </row>
    <row r="2674" spans="1:18" s="2" customFormat="1" hidden="1" x14ac:dyDescent="0.2">
      <c r="A2674" s="52"/>
      <c r="B2674" s="45"/>
      <c r="C2674" s="26" t="s">
        <v>22</v>
      </c>
      <c r="D2674" s="135"/>
      <c r="E2674" s="135"/>
      <c r="F2674" s="135"/>
      <c r="G2674" s="23"/>
      <c r="H2674" s="135"/>
      <c r="I2674" s="135">
        <f t="shared" si="593"/>
        <v>0</v>
      </c>
      <c r="J2674" s="135">
        <f t="shared" si="593"/>
        <v>0</v>
      </c>
      <c r="K2674" s="23"/>
      <c r="L2674" s="135"/>
      <c r="M2674" s="135"/>
      <c r="N2674" s="135"/>
      <c r="O2674" s="23"/>
      <c r="P2674" s="19">
        <f t="shared" si="595"/>
        <v>0</v>
      </c>
      <c r="R2674" s="5"/>
    </row>
    <row r="2675" spans="1:18" s="2" customFormat="1" ht="13.5" hidden="1" customHeight="1" x14ac:dyDescent="0.2">
      <c r="A2675" s="52"/>
      <c r="B2675" s="45"/>
      <c r="C2675" s="22" t="s">
        <v>7</v>
      </c>
      <c r="D2675" s="135">
        <f t="shared" si="592"/>
        <v>0</v>
      </c>
      <c r="E2675" s="135"/>
      <c r="F2675" s="135"/>
      <c r="G2675" s="23" t="e">
        <f t="shared" si="598"/>
        <v>#DIV/0!</v>
      </c>
      <c r="H2675" s="135"/>
      <c r="I2675" s="135">
        <f t="shared" si="593"/>
        <v>0</v>
      </c>
      <c r="J2675" s="135">
        <f t="shared" si="593"/>
        <v>0</v>
      </c>
      <c r="K2675" s="23"/>
      <c r="L2675" s="135"/>
      <c r="M2675" s="135"/>
      <c r="N2675" s="135"/>
      <c r="O2675" s="23" t="e">
        <f t="shared" si="594"/>
        <v>#DIV/0!</v>
      </c>
      <c r="P2675" s="19">
        <f t="shared" si="595"/>
        <v>0</v>
      </c>
      <c r="R2675" s="5"/>
    </row>
    <row r="2676" spans="1:18" s="2" customFormat="1" hidden="1" x14ac:dyDescent="0.2">
      <c r="A2676" s="52"/>
      <c r="B2676" s="45"/>
      <c r="C2676" s="27" t="s">
        <v>15</v>
      </c>
      <c r="D2676" s="135"/>
      <c r="E2676" s="135"/>
      <c r="F2676" s="135"/>
      <c r="G2676" s="23" t="e">
        <f t="shared" si="598"/>
        <v>#DIV/0!</v>
      </c>
      <c r="H2676" s="135"/>
      <c r="I2676" s="135">
        <f t="shared" si="593"/>
        <v>0</v>
      </c>
      <c r="J2676" s="135">
        <f t="shared" si="593"/>
        <v>0</v>
      </c>
      <c r="K2676" s="23"/>
      <c r="L2676" s="135"/>
      <c r="M2676" s="135"/>
      <c r="N2676" s="135"/>
      <c r="O2676" s="23" t="e">
        <f t="shared" ref="O2676:O2677" si="600">N2676/M2676*100</f>
        <v>#DIV/0!</v>
      </c>
      <c r="P2676" s="19">
        <f t="shared" si="595"/>
        <v>0</v>
      </c>
      <c r="R2676" s="5"/>
    </row>
    <row r="2677" spans="1:18" s="2" customFormat="1" ht="39" hidden="1" customHeight="1" x14ac:dyDescent="0.2">
      <c r="A2677" s="52"/>
      <c r="B2677" s="45"/>
      <c r="C2677" s="137" t="s">
        <v>150</v>
      </c>
      <c r="D2677" s="135">
        <f t="shared" si="592"/>
        <v>0</v>
      </c>
      <c r="E2677" s="135"/>
      <c r="F2677" s="135"/>
      <c r="G2677" s="23" t="e">
        <f t="shared" si="598"/>
        <v>#DIV/0!</v>
      </c>
      <c r="H2677" s="135"/>
      <c r="I2677" s="135">
        <f t="shared" si="593"/>
        <v>0</v>
      </c>
      <c r="J2677" s="135">
        <f t="shared" si="593"/>
        <v>0</v>
      </c>
      <c r="K2677" s="23"/>
      <c r="L2677" s="135"/>
      <c r="M2677" s="135"/>
      <c r="N2677" s="135"/>
      <c r="O2677" s="23" t="e">
        <f t="shared" si="600"/>
        <v>#DIV/0!</v>
      </c>
      <c r="P2677" s="34">
        <f t="shared" si="595"/>
        <v>0</v>
      </c>
      <c r="R2677" s="5"/>
    </row>
    <row r="2678" spans="1:18" s="2" customFormat="1" ht="14.25" hidden="1" customHeight="1" x14ac:dyDescent="0.2">
      <c r="A2678" s="52"/>
      <c r="B2678" s="112"/>
      <c r="C2678" s="110" t="s">
        <v>153</v>
      </c>
      <c r="D2678" s="140">
        <f t="shared" si="592"/>
        <v>0</v>
      </c>
      <c r="E2678" s="140"/>
      <c r="F2678" s="140"/>
      <c r="G2678" s="50"/>
      <c r="H2678" s="140"/>
      <c r="I2678" s="140">
        <f t="shared" si="593"/>
        <v>0</v>
      </c>
      <c r="J2678" s="140">
        <f t="shared" si="593"/>
        <v>0</v>
      </c>
      <c r="K2678" s="50"/>
      <c r="L2678" s="140"/>
      <c r="M2678" s="140"/>
      <c r="N2678" s="140"/>
      <c r="O2678" s="50"/>
      <c r="P2678" s="19"/>
      <c r="R2678" s="5"/>
    </row>
    <row r="2679" spans="1:18" s="2" customFormat="1" ht="18.75" hidden="1" customHeight="1" x14ac:dyDescent="0.2">
      <c r="A2679" s="52"/>
      <c r="B2679" s="32">
        <v>90080</v>
      </c>
      <c r="C2679" s="228" t="s">
        <v>225</v>
      </c>
      <c r="D2679" s="135">
        <f t="shared" si="592"/>
        <v>0</v>
      </c>
      <c r="E2679" s="135"/>
      <c r="F2679" s="135"/>
      <c r="G2679" s="23"/>
      <c r="H2679" s="135">
        <f>SUM(H2680,H2689)</f>
        <v>0</v>
      </c>
      <c r="I2679" s="135">
        <f t="shared" si="593"/>
        <v>0</v>
      </c>
      <c r="J2679" s="135">
        <f t="shared" si="593"/>
        <v>0</v>
      </c>
      <c r="K2679" s="23"/>
      <c r="L2679" s="135"/>
      <c r="M2679" s="135"/>
      <c r="N2679" s="135"/>
      <c r="O2679" s="23"/>
      <c r="P2679" s="59">
        <f t="shared" ref="P2679:P2693" si="601">E2679-D2679</f>
        <v>0</v>
      </c>
      <c r="R2679" s="5"/>
    </row>
    <row r="2680" spans="1:18" s="2" customFormat="1" ht="10.5" hidden="1" customHeight="1" x14ac:dyDescent="0.2">
      <c r="A2680" s="126"/>
      <c r="B2680" s="45"/>
      <c r="C2680" s="41" t="s">
        <v>110</v>
      </c>
      <c r="D2680" s="135">
        <f t="shared" si="592"/>
        <v>0</v>
      </c>
      <c r="E2680" s="135"/>
      <c r="F2680" s="135"/>
      <c r="G2680" s="23"/>
      <c r="H2680" s="135">
        <f>SUM(H2682,H2686,H2687,H2688)</f>
        <v>0</v>
      </c>
      <c r="I2680" s="135">
        <f t="shared" si="593"/>
        <v>0</v>
      </c>
      <c r="J2680" s="135">
        <f t="shared" si="593"/>
        <v>0</v>
      </c>
      <c r="K2680" s="23"/>
      <c r="L2680" s="135"/>
      <c r="M2680" s="135"/>
      <c r="N2680" s="135"/>
      <c r="O2680" s="23"/>
      <c r="P2680" s="19">
        <f t="shared" si="601"/>
        <v>0</v>
      </c>
      <c r="R2680" s="5"/>
    </row>
    <row r="2681" spans="1:18" s="2" customFormat="1" hidden="1" x14ac:dyDescent="0.2">
      <c r="A2681" s="52"/>
      <c r="B2681" s="45"/>
      <c r="C2681" s="27" t="s">
        <v>22</v>
      </c>
      <c r="D2681" s="135"/>
      <c r="E2681" s="135"/>
      <c r="F2681" s="135"/>
      <c r="G2681" s="23"/>
      <c r="H2681" s="135"/>
      <c r="I2681" s="135">
        <f t="shared" si="593"/>
        <v>0</v>
      </c>
      <c r="J2681" s="135">
        <f t="shared" si="593"/>
        <v>0</v>
      </c>
      <c r="K2681" s="23"/>
      <c r="L2681" s="135"/>
      <c r="M2681" s="135"/>
      <c r="N2681" s="135"/>
      <c r="O2681" s="23"/>
      <c r="P2681" s="19">
        <f t="shared" si="601"/>
        <v>0</v>
      </c>
      <c r="R2681" s="5"/>
    </row>
    <row r="2682" spans="1:18" s="2" customFormat="1" ht="12.75" hidden="1" customHeight="1" x14ac:dyDescent="0.2">
      <c r="A2682" s="52"/>
      <c r="B2682" s="45"/>
      <c r="C2682" s="22" t="s">
        <v>14</v>
      </c>
      <c r="D2682" s="135">
        <f t="shared" si="592"/>
        <v>0</v>
      </c>
      <c r="E2682" s="135"/>
      <c r="F2682" s="135"/>
      <c r="G2682" s="23"/>
      <c r="H2682" s="135">
        <f>SUM(H2684:H2685)</f>
        <v>0</v>
      </c>
      <c r="I2682" s="135">
        <f t="shared" si="593"/>
        <v>0</v>
      </c>
      <c r="J2682" s="135">
        <f t="shared" si="593"/>
        <v>0</v>
      </c>
      <c r="K2682" s="23"/>
      <c r="L2682" s="135"/>
      <c r="M2682" s="135"/>
      <c r="N2682" s="135"/>
      <c r="O2682" s="23"/>
      <c r="P2682" s="19">
        <f t="shared" si="601"/>
        <v>0</v>
      </c>
      <c r="R2682" s="5"/>
    </row>
    <row r="2683" spans="1:18" s="2" customFormat="1" hidden="1" x14ac:dyDescent="0.2">
      <c r="A2683" s="52"/>
      <c r="B2683" s="45"/>
      <c r="C2683" s="27" t="s">
        <v>15</v>
      </c>
      <c r="D2683" s="135"/>
      <c r="E2683" s="135"/>
      <c r="F2683" s="135"/>
      <c r="G2683" s="23"/>
      <c r="H2683" s="135"/>
      <c r="I2683" s="135">
        <f t="shared" si="593"/>
        <v>0</v>
      </c>
      <c r="J2683" s="135">
        <f t="shared" si="593"/>
        <v>0</v>
      </c>
      <c r="K2683" s="23"/>
      <c r="L2683" s="135"/>
      <c r="M2683" s="135"/>
      <c r="N2683" s="135"/>
      <c r="O2683" s="23"/>
      <c r="P2683" s="19">
        <f t="shared" si="601"/>
        <v>0</v>
      </c>
      <c r="R2683" s="5"/>
    </row>
    <row r="2684" spans="1:18" s="2" customFormat="1" ht="16.5" hidden="1" customHeight="1" x14ac:dyDescent="0.2">
      <c r="A2684" s="52"/>
      <c r="B2684" s="45"/>
      <c r="C2684" s="27" t="s">
        <v>19</v>
      </c>
      <c r="D2684" s="135">
        <f t="shared" si="592"/>
        <v>0</v>
      </c>
      <c r="E2684" s="135"/>
      <c r="F2684" s="135"/>
      <c r="G2684" s="23"/>
      <c r="H2684" s="135"/>
      <c r="I2684" s="135">
        <f t="shared" si="593"/>
        <v>0</v>
      </c>
      <c r="J2684" s="135">
        <f t="shared" si="593"/>
        <v>0</v>
      </c>
      <c r="K2684" s="23"/>
      <c r="L2684" s="135"/>
      <c r="M2684" s="135"/>
      <c r="N2684" s="135"/>
      <c r="O2684" s="23"/>
      <c r="P2684" s="19">
        <f t="shared" si="601"/>
        <v>0</v>
      </c>
      <c r="R2684" s="5"/>
    </row>
    <row r="2685" spans="1:18" s="2" customFormat="1" ht="15" hidden="1" customHeight="1" x14ac:dyDescent="0.2">
      <c r="A2685" s="52"/>
      <c r="B2685" s="112"/>
      <c r="C2685" s="122" t="s">
        <v>18</v>
      </c>
      <c r="D2685" s="140">
        <f t="shared" si="592"/>
        <v>0</v>
      </c>
      <c r="E2685" s="140"/>
      <c r="F2685" s="140"/>
      <c r="G2685" s="50"/>
      <c r="H2685" s="140"/>
      <c r="I2685" s="140">
        <f t="shared" si="593"/>
        <v>0</v>
      </c>
      <c r="J2685" s="140">
        <f t="shared" si="593"/>
        <v>0</v>
      </c>
      <c r="K2685" s="50"/>
      <c r="L2685" s="140"/>
      <c r="M2685" s="140"/>
      <c r="N2685" s="140"/>
      <c r="O2685" s="50"/>
      <c r="P2685" s="34">
        <f t="shared" si="601"/>
        <v>0</v>
      </c>
      <c r="R2685" s="5"/>
    </row>
    <row r="2686" spans="1:18" s="2" customFormat="1" ht="15" hidden="1" customHeight="1" x14ac:dyDescent="0.2">
      <c r="A2686" s="52"/>
      <c r="B2686" s="45"/>
      <c r="C2686" s="22" t="s">
        <v>16</v>
      </c>
      <c r="D2686" s="135">
        <f t="shared" ref="D2686:D2689" si="602">H2686+L2686</f>
        <v>0</v>
      </c>
      <c r="E2686" s="135"/>
      <c r="F2686" s="135"/>
      <c r="G2686" s="23" t="e">
        <f t="shared" ref="G2686:G2688" si="603">F2686/E2686*100</f>
        <v>#DIV/0!</v>
      </c>
      <c r="H2686" s="135"/>
      <c r="I2686" s="135">
        <f t="shared" si="593"/>
        <v>0</v>
      </c>
      <c r="J2686" s="135">
        <f t="shared" si="593"/>
        <v>0</v>
      </c>
      <c r="K2686" s="23" t="e">
        <f t="shared" ref="K2686:K2688" si="604">J2686/I2686*100</f>
        <v>#DIV/0!</v>
      </c>
      <c r="L2686" s="135"/>
      <c r="M2686" s="135"/>
      <c r="N2686" s="135"/>
      <c r="O2686" s="23"/>
      <c r="P2686" s="19">
        <f t="shared" si="601"/>
        <v>0</v>
      </c>
      <c r="R2686" s="5"/>
    </row>
    <row r="2687" spans="1:18" s="2" customFormat="1" ht="15" hidden="1" customHeight="1" x14ac:dyDescent="0.2">
      <c r="A2687" s="52"/>
      <c r="B2687" s="45"/>
      <c r="C2687" s="22" t="s">
        <v>17</v>
      </c>
      <c r="D2687" s="135">
        <f t="shared" si="602"/>
        <v>0</v>
      </c>
      <c r="E2687" s="135"/>
      <c r="F2687" s="135"/>
      <c r="G2687" s="23" t="e">
        <f t="shared" si="603"/>
        <v>#DIV/0!</v>
      </c>
      <c r="H2687" s="135"/>
      <c r="I2687" s="135">
        <f t="shared" si="593"/>
        <v>0</v>
      </c>
      <c r="J2687" s="135">
        <f t="shared" si="593"/>
        <v>0</v>
      </c>
      <c r="K2687" s="23" t="e">
        <f t="shared" si="604"/>
        <v>#DIV/0!</v>
      </c>
      <c r="L2687" s="135"/>
      <c r="M2687" s="135"/>
      <c r="N2687" s="135"/>
      <c r="O2687" s="23"/>
      <c r="P2687" s="19">
        <f t="shared" si="601"/>
        <v>0</v>
      </c>
      <c r="R2687" s="5"/>
    </row>
    <row r="2688" spans="1:18" s="2" customFormat="1" ht="39" hidden="1" customHeight="1" x14ac:dyDescent="0.2">
      <c r="A2688" s="52"/>
      <c r="B2688" s="112"/>
      <c r="C2688" s="110" t="s">
        <v>149</v>
      </c>
      <c r="D2688" s="140">
        <f t="shared" si="602"/>
        <v>0</v>
      </c>
      <c r="E2688" s="140"/>
      <c r="F2688" s="140"/>
      <c r="G2688" s="50" t="e">
        <f t="shared" si="603"/>
        <v>#DIV/0!</v>
      </c>
      <c r="H2688" s="140"/>
      <c r="I2688" s="140">
        <f t="shared" si="593"/>
        <v>0</v>
      </c>
      <c r="J2688" s="140">
        <f t="shared" si="593"/>
        <v>0</v>
      </c>
      <c r="K2688" s="50" t="e">
        <f t="shared" si="604"/>
        <v>#DIV/0!</v>
      </c>
      <c r="L2688" s="140"/>
      <c r="M2688" s="140"/>
      <c r="N2688" s="140"/>
      <c r="O2688" s="50"/>
      <c r="P2688" s="19">
        <f t="shared" si="601"/>
        <v>0</v>
      </c>
      <c r="R2688" s="5"/>
    </row>
    <row r="2689" spans="1:18" s="2" customFormat="1" ht="10.5" hidden="1" customHeight="1" x14ac:dyDescent="0.2">
      <c r="A2689" s="52"/>
      <c r="B2689" s="45"/>
      <c r="C2689" s="25" t="s">
        <v>111</v>
      </c>
      <c r="D2689" s="135">
        <f t="shared" si="602"/>
        <v>0</v>
      </c>
      <c r="E2689" s="135"/>
      <c r="F2689" s="135"/>
      <c r="G2689" s="23"/>
      <c r="H2689" s="135"/>
      <c r="I2689" s="135">
        <f t="shared" si="593"/>
        <v>0</v>
      </c>
      <c r="J2689" s="135">
        <f t="shared" si="593"/>
        <v>0</v>
      </c>
      <c r="K2689" s="23"/>
      <c r="L2689" s="135"/>
      <c r="M2689" s="135"/>
      <c r="N2689" s="135"/>
      <c r="O2689" s="23"/>
      <c r="P2689" s="19">
        <f t="shared" si="601"/>
        <v>0</v>
      </c>
      <c r="R2689" s="5"/>
    </row>
    <row r="2690" spans="1:18" s="2" customFormat="1" hidden="1" x14ac:dyDescent="0.2">
      <c r="A2690" s="52"/>
      <c r="B2690" s="45"/>
      <c r="C2690" s="26" t="s">
        <v>22</v>
      </c>
      <c r="D2690" s="135"/>
      <c r="E2690" s="135"/>
      <c r="F2690" s="135"/>
      <c r="G2690" s="23"/>
      <c r="H2690" s="135"/>
      <c r="I2690" s="135">
        <f t="shared" si="593"/>
        <v>0</v>
      </c>
      <c r="J2690" s="135">
        <f t="shared" si="593"/>
        <v>0</v>
      </c>
      <c r="K2690" s="23"/>
      <c r="L2690" s="135"/>
      <c r="M2690" s="135"/>
      <c r="N2690" s="135"/>
      <c r="O2690" s="23"/>
      <c r="P2690" s="19">
        <f t="shared" si="601"/>
        <v>0</v>
      </c>
      <c r="R2690" s="5"/>
    </row>
    <row r="2691" spans="1:18" s="2" customFormat="1" ht="13.5" hidden="1" customHeight="1" x14ac:dyDescent="0.2">
      <c r="A2691" s="52"/>
      <c r="B2691" s="45"/>
      <c r="C2691" s="22" t="s">
        <v>7</v>
      </c>
      <c r="D2691" s="135">
        <f t="shared" ref="D2691" si="605">H2691+L2691</f>
        <v>0</v>
      </c>
      <c r="E2691" s="135"/>
      <c r="F2691" s="135"/>
      <c r="G2691" s="23" t="e">
        <f t="shared" ref="G2691:G2693" si="606">F2691/E2691*100</f>
        <v>#DIV/0!</v>
      </c>
      <c r="H2691" s="135"/>
      <c r="I2691" s="135">
        <f t="shared" si="593"/>
        <v>0</v>
      </c>
      <c r="J2691" s="135">
        <f t="shared" si="593"/>
        <v>0</v>
      </c>
      <c r="K2691" s="23"/>
      <c r="L2691" s="135"/>
      <c r="M2691" s="135"/>
      <c r="N2691" s="135"/>
      <c r="O2691" s="23" t="e">
        <f t="shared" ref="O2691:O2693" si="607">N2691/M2691*100</f>
        <v>#DIV/0!</v>
      </c>
      <c r="P2691" s="19">
        <f t="shared" si="601"/>
        <v>0</v>
      </c>
      <c r="R2691" s="5"/>
    </row>
    <row r="2692" spans="1:18" s="2" customFormat="1" hidden="1" x14ac:dyDescent="0.2">
      <c r="A2692" s="52"/>
      <c r="B2692" s="45"/>
      <c r="C2692" s="27" t="s">
        <v>15</v>
      </c>
      <c r="D2692" s="135"/>
      <c r="E2692" s="135"/>
      <c r="F2692" s="135"/>
      <c r="G2692" s="23" t="e">
        <f t="shared" si="606"/>
        <v>#DIV/0!</v>
      </c>
      <c r="H2692" s="135"/>
      <c r="I2692" s="135">
        <f t="shared" si="593"/>
        <v>0</v>
      </c>
      <c r="J2692" s="135">
        <f t="shared" si="593"/>
        <v>0</v>
      </c>
      <c r="K2692" s="23"/>
      <c r="L2692" s="135"/>
      <c r="M2692" s="135"/>
      <c r="N2692" s="135"/>
      <c r="O2692" s="23" t="e">
        <f t="shared" si="607"/>
        <v>#DIV/0!</v>
      </c>
      <c r="P2692" s="19">
        <f t="shared" si="601"/>
        <v>0</v>
      </c>
      <c r="R2692" s="5"/>
    </row>
    <row r="2693" spans="1:18" s="2" customFormat="1" ht="39" hidden="1" customHeight="1" x14ac:dyDescent="0.2">
      <c r="A2693" s="52"/>
      <c r="B2693" s="45"/>
      <c r="C2693" s="137" t="s">
        <v>150</v>
      </c>
      <c r="D2693" s="135">
        <f t="shared" ref="D2693" si="608">H2693+L2693</f>
        <v>0</v>
      </c>
      <c r="E2693" s="135"/>
      <c r="F2693" s="135"/>
      <c r="G2693" s="23" t="e">
        <f t="shared" si="606"/>
        <v>#DIV/0!</v>
      </c>
      <c r="H2693" s="135"/>
      <c r="I2693" s="135">
        <f t="shared" si="593"/>
        <v>0</v>
      </c>
      <c r="J2693" s="135">
        <f t="shared" si="593"/>
        <v>0</v>
      </c>
      <c r="K2693" s="23"/>
      <c r="L2693" s="135"/>
      <c r="M2693" s="135"/>
      <c r="N2693" s="135"/>
      <c r="O2693" s="23" t="e">
        <f t="shared" si="607"/>
        <v>#DIV/0!</v>
      </c>
      <c r="P2693" s="34">
        <f t="shared" si="601"/>
        <v>0</v>
      </c>
      <c r="R2693" s="5"/>
    </row>
    <row r="2694" spans="1:18" s="2" customFormat="1" ht="16.5" customHeight="1" x14ac:dyDescent="0.2">
      <c r="A2694" s="52"/>
      <c r="B2694" s="32">
        <v>90095</v>
      </c>
      <c r="C2694" s="25" t="s">
        <v>28</v>
      </c>
      <c r="D2694" s="135">
        <f t="shared" si="592"/>
        <v>81846628</v>
      </c>
      <c r="E2694" s="135">
        <f>SUM(E2695,E2704)</f>
        <v>89483007</v>
      </c>
      <c r="F2694" s="135">
        <f>SUM(F2695,F2704)</f>
        <v>86243339.829999998</v>
      </c>
      <c r="G2694" s="23">
        <f t="shared" si="589"/>
        <v>96.379572749494216</v>
      </c>
      <c r="H2694" s="135">
        <f>SUM(H2695,H2704)</f>
        <v>81141628</v>
      </c>
      <c r="I2694" s="135">
        <f t="shared" si="593"/>
        <v>88730157</v>
      </c>
      <c r="J2694" s="135">
        <f t="shared" si="593"/>
        <v>85521511.429999992</v>
      </c>
      <c r="K2694" s="23">
        <f t="shared" si="591"/>
        <v>96.383816192278331</v>
      </c>
      <c r="L2694" s="135">
        <f>SUM(L2695,L2704)</f>
        <v>705000</v>
      </c>
      <c r="M2694" s="135">
        <f>SUM(M2695,M2704)</f>
        <v>752850</v>
      </c>
      <c r="N2694" s="135">
        <f>SUM(N2695,N2704)</f>
        <v>721828.4</v>
      </c>
      <c r="O2694" s="23">
        <f>N2694/M2694*100</f>
        <v>95.879444776515911</v>
      </c>
      <c r="P2694" s="59">
        <f t="shared" si="590"/>
        <v>7636379</v>
      </c>
      <c r="R2694" s="5"/>
    </row>
    <row r="2695" spans="1:18" s="2" customFormat="1" ht="13.5" customHeight="1" x14ac:dyDescent="0.2">
      <c r="A2695" s="52"/>
      <c r="B2695" s="45"/>
      <c r="C2695" s="41" t="s">
        <v>110</v>
      </c>
      <c r="D2695" s="135">
        <f t="shared" si="592"/>
        <v>14817540</v>
      </c>
      <c r="E2695" s="135">
        <f>SUM(E2697,E2701,E2702,E2703)</f>
        <v>22047895</v>
      </c>
      <c r="F2695" s="135">
        <f>SUM(F2697,F2701,F2702,F2703)</f>
        <v>19754416.279999997</v>
      </c>
      <c r="G2695" s="23">
        <f t="shared" si="589"/>
        <v>89.597742913779285</v>
      </c>
      <c r="H2695" s="135">
        <f>SUM(H2697,H2701,H2702,H2703)</f>
        <v>14112540</v>
      </c>
      <c r="I2695" s="135">
        <f t="shared" si="593"/>
        <v>21415045</v>
      </c>
      <c r="J2695" s="135">
        <f t="shared" si="593"/>
        <v>19152587.879999999</v>
      </c>
      <c r="K2695" s="23">
        <f t="shared" si="591"/>
        <v>89.435197918099163</v>
      </c>
      <c r="L2695" s="135">
        <f>SUM(L2697,L2701,L2702,L2703)</f>
        <v>705000</v>
      </c>
      <c r="M2695" s="135">
        <f>SUM(M2697,M2701,M2702,M2703)</f>
        <v>632850</v>
      </c>
      <c r="N2695" s="135">
        <f>SUM(N2697,N2701,N2702,N2703)</f>
        <v>601828.4</v>
      </c>
      <c r="O2695" s="23">
        <f>N2695/M2695*100</f>
        <v>95.098111716836542</v>
      </c>
      <c r="P2695" s="19">
        <f t="shared" si="590"/>
        <v>7230355</v>
      </c>
      <c r="R2695" s="5"/>
    </row>
    <row r="2696" spans="1:18" s="2" customFormat="1" x14ac:dyDescent="0.2">
      <c r="A2696" s="52"/>
      <c r="B2696" s="45"/>
      <c r="C2696" s="27" t="s">
        <v>22</v>
      </c>
      <c r="D2696" s="135"/>
      <c r="E2696" s="135"/>
      <c r="F2696" s="135"/>
      <c r="G2696" s="23"/>
      <c r="H2696" s="135"/>
      <c r="I2696" s="135"/>
      <c r="J2696" s="135"/>
      <c r="K2696" s="23"/>
      <c r="L2696" s="135"/>
      <c r="M2696" s="135"/>
      <c r="N2696" s="135"/>
      <c r="O2696" s="23"/>
      <c r="P2696" s="19">
        <f t="shared" si="590"/>
        <v>0</v>
      </c>
      <c r="R2696" s="5"/>
    </row>
    <row r="2697" spans="1:18" s="2" customFormat="1" ht="11.25" customHeight="1" x14ac:dyDescent="0.2">
      <c r="A2697" s="52"/>
      <c r="B2697" s="45"/>
      <c r="C2697" s="22" t="s">
        <v>14</v>
      </c>
      <c r="D2697" s="135">
        <f t="shared" si="592"/>
        <v>14405260</v>
      </c>
      <c r="E2697" s="135">
        <f>SUM(E2699:E2700)</f>
        <v>19459187</v>
      </c>
      <c r="F2697" s="135">
        <f>SUM(F2699:F2700)</f>
        <v>17534702.779999997</v>
      </c>
      <c r="G2697" s="23">
        <f t="shared" si="589"/>
        <v>90.110150953377428</v>
      </c>
      <c r="H2697" s="135">
        <f>SUM(H2699:H2700)</f>
        <v>13700260</v>
      </c>
      <c r="I2697" s="135">
        <f t="shared" si="593"/>
        <v>18826337</v>
      </c>
      <c r="J2697" s="135">
        <f t="shared" si="593"/>
        <v>16932874.379999999</v>
      </c>
      <c r="K2697" s="23">
        <f t="shared" si="591"/>
        <v>89.942479941796421</v>
      </c>
      <c r="L2697" s="135">
        <f>SUM(L2699:L2700)</f>
        <v>705000</v>
      </c>
      <c r="M2697" s="135">
        <f>SUM(M2699:M2700)</f>
        <v>632850</v>
      </c>
      <c r="N2697" s="135">
        <f>SUM(N2699:N2700)</f>
        <v>601828.4</v>
      </c>
      <c r="O2697" s="23">
        <f>N2697/M2697*100</f>
        <v>95.098111716836542</v>
      </c>
      <c r="P2697" s="19">
        <f t="shared" si="590"/>
        <v>5053927</v>
      </c>
      <c r="R2697" s="5"/>
    </row>
    <row r="2698" spans="1:18" s="2" customFormat="1" ht="12.75" customHeight="1" x14ac:dyDescent="0.2">
      <c r="A2698" s="52"/>
      <c r="B2698" s="45"/>
      <c r="C2698" s="27" t="s">
        <v>15</v>
      </c>
      <c r="D2698" s="135"/>
      <c r="E2698" s="135"/>
      <c r="F2698" s="135"/>
      <c r="G2698" s="23"/>
      <c r="H2698" s="135"/>
      <c r="I2698" s="135"/>
      <c r="J2698" s="135"/>
      <c r="K2698" s="23"/>
      <c r="L2698" s="135"/>
      <c r="M2698" s="135"/>
      <c r="N2698" s="135"/>
      <c r="O2698" s="23"/>
      <c r="P2698" s="19">
        <f t="shared" si="590"/>
        <v>0</v>
      </c>
      <c r="R2698" s="5"/>
    </row>
    <row r="2699" spans="1:18" s="2" customFormat="1" ht="18" customHeight="1" x14ac:dyDescent="0.2">
      <c r="A2699" s="57"/>
      <c r="B2699" s="46"/>
      <c r="C2699" s="188" t="s">
        <v>19</v>
      </c>
      <c r="D2699" s="136">
        <f t="shared" si="592"/>
        <v>98500</v>
      </c>
      <c r="E2699" s="136">
        <v>214795</v>
      </c>
      <c r="F2699" s="136">
        <v>151503.82999999999</v>
      </c>
      <c r="G2699" s="38">
        <f t="shared" si="589"/>
        <v>70.534151167392153</v>
      </c>
      <c r="H2699" s="136">
        <v>98500</v>
      </c>
      <c r="I2699" s="136">
        <f t="shared" si="593"/>
        <v>214795</v>
      </c>
      <c r="J2699" s="136">
        <f t="shared" si="593"/>
        <v>151503.82999999999</v>
      </c>
      <c r="K2699" s="38">
        <f t="shared" si="591"/>
        <v>70.534151167392153</v>
      </c>
      <c r="L2699" s="136"/>
      <c r="M2699" s="136"/>
      <c r="N2699" s="136"/>
      <c r="O2699" s="38"/>
      <c r="P2699" s="19">
        <f t="shared" si="590"/>
        <v>116295</v>
      </c>
      <c r="R2699" s="5"/>
    </row>
    <row r="2700" spans="1:18" s="2" customFormat="1" ht="12.75" customHeight="1" x14ac:dyDescent="0.2">
      <c r="A2700" s="52"/>
      <c r="B2700" s="45"/>
      <c r="C2700" s="27" t="s">
        <v>18</v>
      </c>
      <c r="D2700" s="135">
        <f t="shared" si="592"/>
        <v>14306760</v>
      </c>
      <c r="E2700" s="135">
        <v>19244392</v>
      </c>
      <c r="F2700" s="135">
        <v>17383198.949999999</v>
      </c>
      <c r="G2700" s="23">
        <f t="shared" si="589"/>
        <v>90.328647171601986</v>
      </c>
      <c r="H2700" s="135">
        <v>13601760</v>
      </c>
      <c r="I2700" s="135">
        <f t="shared" si="593"/>
        <v>18611542</v>
      </c>
      <c r="J2700" s="135">
        <f t="shared" si="593"/>
        <v>16781370.550000001</v>
      </c>
      <c r="K2700" s="23">
        <f t="shared" si="591"/>
        <v>90.166470623444312</v>
      </c>
      <c r="L2700" s="135">
        <v>705000</v>
      </c>
      <c r="M2700" s="135">
        <v>632850</v>
      </c>
      <c r="N2700" s="135">
        <v>601828.4</v>
      </c>
      <c r="O2700" s="23">
        <f t="shared" ref="O2700:O2702" si="609">N2700/M2700*100</f>
        <v>95.098111716836542</v>
      </c>
      <c r="P2700" s="19">
        <f t="shared" si="590"/>
        <v>4937632</v>
      </c>
      <c r="R2700" s="5"/>
    </row>
    <row r="2701" spans="1:18" s="2" customFormat="1" ht="12" hidden="1" customHeight="1" x14ac:dyDescent="0.2">
      <c r="A2701" s="52"/>
      <c r="B2701" s="45"/>
      <c r="C2701" s="22" t="s">
        <v>16</v>
      </c>
      <c r="D2701" s="135"/>
      <c r="E2701" s="135"/>
      <c r="F2701" s="135"/>
      <c r="G2701" s="23" t="e">
        <f t="shared" si="589"/>
        <v>#DIV/0!</v>
      </c>
      <c r="H2701" s="135"/>
      <c r="I2701" s="135">
        <f t="shared" si="593"/>
        <v>0</v>
      </c>
      <c r="J2701" s="135">
        <f t="shared" si="593"/>
        <v>0</v>
      </c>
      <c r="K2701" s="23" t="e">
        <f t="shared" si="591"/>
        <v>#DIV/0!</v>
      </c>
      <c r="L2701" s="135"/>
      <c r="M2701" s="135"/>
      <c r="N2701" s="135"/>
      <c r="O2701" s="23" t="e">
        <f t="shared" si="609"/>
        <v>#DIV/0!</v>
      </c>
      <c r="P2701" s="19">
        <f t="shared" si="590"/>
        <v>0</v>
      </c>
      <c r="R2701" s="5"/>
    </row>
    <row r="2702" spans="1:18" s="2" customFormat="1" ht="15" hidden="1" customHeight="1" x14ac:dyDescent="0.2">
      <c r="A2702" s="52"/>
      <c r="B2702" s="45"/>
      <c r="C2702" s="22" t="s">
        <v>17</v>
      </c>
      <c r="D2702" s="135">
        <f t="shared" si="592"/>
        <v>0</v>
      </c>
      <c r="E2702" s="135"/>
      <c r="F2702" s="135"/>
      <c r="G2702" s="23"/>
      <c r="H2702" s="135"/>
      <c r="I2702" s="135">
        <f t="shared" si="593"/>
        <v>0</v>
      </c>
      <c r="J2702" s="135">
        <f t="shared" si="593"/>
        <v>0</v>
      </c>
      <c r="K2702" s="23"/>
      <c r="L2702" s="135"/>
      <c r="M2702" s="135"/>
      <c r="N2702" s="135"/>
      <c r="O2702" s="23" t="e">
        <f t="shared" si="609"/>
        <v>#DIV/0!</v>
      </c>
      <c r="P2702" s="19">
        <f t="shared" si="590"/>
        <v>0</v>
      </c>
      <c r="R2702" s="5"/>
    </row>
    <row r="2703" spans="1:18" s="2" customFormat="1" ht="36.75" customHeight="1" x14ac:dyDescent="0.2">
      <c r="A2703" s="52"/>
      <c r="B2703" s="45"/>
      <c r="C2703" s="24" t="s">
        <v>149</v>
      </c>
      <c r="D2703" s="135">
        <f t="shared" si="592"/>
        <v>412280</v>
      </c>
      <c r="E2703" s="135">
        <v>2588708</v>
      </c>
      <c r="F2703" s="135">
        <v>2219713.5</v>
      </c>
      <c r="G2703" s="23">
        <f t="shared" si="589"/>
        <v>85.745997617344244</v>
      </c>
      <c r="H2703" s="135">
        <v>412280</v>
      </c>
      <c r="I2703" s="135">
        <f t="shared" si="593"/>
        <v>2588708</v>
      </c>
      <c r="J2703" s="135">
        <f t="shared" si="593"/>
        <v>2219713.5</v>
      </c>
      <c r="K2703" s="23">
        <f t="shared" si="591"/>
        <v>85.745997617344244</v>
      </c>
      <c r="L2703" s="135"/>
      <c r="M2703" s="135"/>
      <c r="N2703" s="135"/>
      <c r="O2703" s="23"/>
      <c r="P2703" s="19">
        <f t="shared" si="590"/>
        <v>2176428</v>
      </c>
      <c r="R2703" s="5"/>
    </row>
    <row r="2704" spans="1:18" s="2" customFormat="1" ht="14.25" customHeight="1" x14ac:dyDescent="0.2">
      <c r="A2704" s="52"/>
      <c r="B2704" s="45"/>
      <c r="C2704" s="25" t="s">
        <v>111</v>
      </c>
      <c r="D2704" s="135">
        <f t="shared" si="592"/>
        <v>67029088</v>
      </c>
      <c r="E2704" s="135">
        <f>SUM(E2706)</f>
        <v>67435112</v>
      </c>
      <c r="F2704" s="135">
        <f>SUM(F2706)</f>
        <v>66488923.549999997</v>
      </c>
      <c r="G2704" s="23">
        <f t="shared" si="589"/>
        <v>98.596890518992524</v>
      </c>
      <c r="H2704" s="135">
        <f>SUM(H2706)</f>
        <v>67029088</v>
      </c>
      <c r="I2704" s="135">
        <f t="shared" si="593"/>
        <v>67315112</v>
      </c>
      <c r="J2704" s="135">
        <f t="shared" si="593"/>
        <v>66368923.549999997</v>
      </c>
      <c r="K2704" s="23">
        <f t="shared" si="591"/>
        <v>98.594389250960461</v>
      </c>
      <c r="L2704" s="135"/>
      <c r="M2704" s="135">
        <f>SUM(M2706)</f>
        <v>120000</v>
      </c>
      <c r="N2704" s="135">
        <f>SUM(N2706)</f>
        <v>120000</v>
      </c>
      <c r="O2704" s="23">
        <f t="shared" ref="O2704:O2706" si="610">N2704/M2704*100</f>
        <v>100</v>
      </c>
      <c r="P2704" s="19">
        <f t="shared" si="590"/>
        <v>406024</v>
      </c>
      <c r="R2704" s="5"/>
    </row>
    <row r="2705" spans="1:36" s="2" customFormat="1" ht="12.75" customHeight="1" x14ac:dyDescent="0.2">
      <c r="A2705" s="52"/>
      <c r="B2705" s="45"/>
      <c r="C2705" s="26" t="s">
        <v>22</v>
      </c>
      <c r="D2705" s="135"/>
      <c r="E2705" s="135"/>
      <c r="F2705" s="135"/>
      <c r="G2705" s="23"/>
      <c r="H2705" s="135"/>
      <c r="I2705" s="135"/>
      <c r="J2705" s="135"/>
      <c r="K2705" s="23"/>
      <c r="L2705" s="135"/>
      <c r="M2705" s="135"/>
      <c r="N2705" s="135"/>
      <c r="O2705" s="23"/>
      <c r="P2705" s="19">
        <f t="shared" si="590"/>
        <v>0</v>
      </c>
      <c r="R2705" s="5"/>
    </row>
    <row r="2706" spans="1:36" s="2" customFormat="1" ht="13.5" customHeight="1" x14ac:dyDescent="0.2">
      <c r="A2706" s="52"/>
      <c r="B2706" s="45"/>
      <c r="C2706" s="22" t="s">
        <v>7</v>
      </c>
      <c r="D2706" s="135">
        <f t="shared" si="592"/>
        <v>67029088</v>
      </c>
      <c r="E2706" s="135">
        <v>67435112</v>
      </c>
      <c r="F2706" s="135">
        <v>66488923.549999997</v>
      </c>
      <c r="G2706" s="23">
        <f t="shared" si="589"/>
        <v>98.596890518992524</v>
      </c>
      <c r="H2706" s="135">
        <v>67029088</v>
      </c>
      <c r="I2706" s="135">
        <f t="shared" si="593"/>
        <v>67315112</v>
      </c>
      <c r="J2706" s="135">
        <f t="shared" si="593"/>
        <v>66368923.549999997</v>
      </c>
      <c r="K2706" s="23">
        <f t="shared" si="591"/>
        <v>98.594389250960461</v>
      </c>
      <c r="L2706" s="135"/>
      <c r="M2706" s="135">
        <v>120000</v>
      </c>
      <c r="N2706" s="135">
        <v>120000</v>
      </c>
      <c r="O2706" s="23">
        <f t="shared" si="610"/>
        <v>100</v>
      </c>
      <c r="P2706" s="29">
        <f t="shared" si="590"/>
        <v>406024</v>
      </c>
      <c r="R2706" s="5"/>
    </row>
    <row r="2707" spans="1:36" s="2" customFormat="1" ht="12" hidden="1" customHeight="1" x14ac:dyDescent="0.2">
      <c r="A2707" s="52"/>
      <c r="B2707" s="45"/>
      <c r="C2707" s="27" t="s">
        <v>15</v>
      </c>
      <c r="D2707" s="135"/>
      <c r="E2707" s="135"/>
      <c r="F2707" s="135"/>
      <c r="G2707" s="23"/>
      <c r="H2707" s="135"/>
      <c r="I2707" s="135">
        <f t="shared" si="593"/>
        <v>0</v>
      </c>
      <c r="J2707" s="135">
        <f t="shared" si="593"/>
        <v>0</v>
      </c>
      <c r="K2707" s="23"/>
      <c r="L2707" s="135"/>
      <c r="M2707" s="135"/>
      <c r="N2707" s="135"/>
      <c r="O2707" s="23"/>
      <c r="P2707" s="19">
        <f t="shared" si="590"/>
        <v>0</v>
      </c>
      <c r="R2707" s="5"/>
    </row>
    <row r="2708" spans="1:36" s="2" customFormat="1" ht="39" hidden="1" customHeight="1" x14ac:dyDescent="0.2">
      <c r="A2708" s="57"/>
      <c r="B2708" s="46"/>
      <c r="C2708" s="39" t="s">
        <v>226</v>
      </c>
      <c r="D2708" s="136">
        <f t="shared" si="592"/>
        <v>0</v>
      </c>
      <c r="E2708" s="136"/>
      <c r="F2708" s="136"/>
      <c r="G2708" s="23" t="e">
        <f t="shared" si="589"/>
        <v>#DIV/0!</v>
      </c>
      <c r="H2708" s="136"/>
      <c r="I2708" s="136">
        <f t="shared" si="593"/>
        <v>0</v>
      </c>
      <c r="J2708" s="136">
        <f t="shared" si="593"/>
        <v>0</v>
      </c>
      <c r="K2708" s="38" t="e">
        <f t="shared" ref="K2708" si="611">J2708/I2708*100</f>
        <v>#DIV/0!</v>
      </c>
      <c r="L2708" s="136"/>
      <c r="M2708" s="136"/>
      <c r="N2708" s="136"/>
      <c r="O2708" s="38"/>
      <c r="P2708" s="29">
        <f t="shared" si="590"/>
        <v>0</v>
      </c>
      <c r="R2708" s="5"/>
    </row>
    <row r="2709" spans="1:36" s="2" customFormat="1" ht="20.25" customHeight="1" x14ac:dyDescent="0.2">
      <c r="A2709" s="225">
        <v>921</v>
      </c>
      <c r="B2709" s="119" t="s">
        <v>48</v>
      </c>
      <c r="C2709" s="226"/>
      <c r="D2709" s="155">
        <f t="shared" si="592"/>
        <v>364633398</v>
      </c>
      <c r="E2709" s="155">
        <f>SUM(E2710,E2725,E2740,E2755,E2770,E2785,E2800,E2815,E2830,E2845,E2860,E2875)</f>
        <v>394869404</v>
      </c>
      <c r="F2709" s="155">
        <f>SUM(F2710,F2725,F2740,F2755,F2770,F2785,F2800,F2815,F2830,F2845,F2860,F2875)</f>
        <v>393175934.45000005</v>
      </c>
      <c r="G2709" s="187">
        <f t="shared" si="589"/>
        <v>99.57113173802648</v>
      </c>
      <c r="H2709" s="155">
        <f>SUM(H2710,H2725,H2740,H2755,H2770,H2785,H2800,H2815,H2830,H2845,H2860,H2875)</f>
        <v>332512468</v>
      </c>
      <c r="I2709" s="155">
        <f t="shared" si="593"/>
        <v>354930678</v>
      </c>
      <c r="J2709" s="155">
        <f t="shared" si="593"/>
        <v>353240196.02000004</v>
      </c>
      <c r="K2709" s="187">
        <f t="shared" si="591"/>
        <v>99.523714887220891</v>
      </c>
      <c r="L2709" s="155">
        <f>SUM(L2710,L2725,L2740,L2755,L2770,L2785,L2800,L2815,L2830,L2845,L2860,L2875)</f>
        <v>32120930</v>
      </c>
      <c r="M2709" s="155">
        <f>SUM(M2710,M2725,M2740,M2755,M2770,M2785,M2800,M2815,M2830,M2845,M2860,M2875)</f>
        <v>39938726</v>
      </c>
      <c r="N2709" s="155">
        <f>SUM(N2710,N2725,N2740,N2755,N2770,N2785,N2800,N2815,N2830,N2845,N2860,N2875)</f>
        <v>39935738.43</v>
      </c>
      <c r="O2709" s="187">
        <f>N2709/M2709*100</f>
        <v>99.992519616174036</v>
      </c>
      <c r="P2709" s="40">
        <f t="shared" si="590"/>
        <v>30236006</v>
      </c>
      <c r="Q2709" s="55"/>
      <c r="R2709" s="55"/>
      <c r="S2709" s="55"/>
      <c r="T2709" s="55"/>
      <c r="U2709" s="55"/>
      <c r="V2709" s="55"/>
      <c r="W2709" s="55"/>
      <c r="X2709" s="55"/>
      <c r="Y2709" s="55"/>
      <c r="Z2709" s="55"/>
      <c r="AA2709" s="55"/>
      <c r="AB2709" s="55"/>
      <c r="AC2709" s="55"/>
      <c r="AD2709" s="55">
        <f t="shared" ref="AD2709:AJ2709" si="612">SUM(S2717,S2732,S2747,S2762,S2777,S2792,S2807,S2822,S2837,S2852)</f>
        <v>0</v>
      </c>
      <c r="AE2709" s="55">
        <f t="shared" si="612"/>
        <v>0</v>
      </c>
      <c r="AF2709" s="55">
        <f t="shared" si="612"/>
        <v>0</v>
      </c>
      <c r="AG2709" s="55">
        <f t="shared" si="612"/>
        <v>0</v>
      </c>
      <c r="AH2709" s="55">
        <f t="shared" si="612"/>
        <v>0</v>
      </c>
      <c r="AI2709" s="55">
        <f t="shared" si="612"/>
        <v>0</v>
      </c>
      <c r="AJ2709" s="55">
        <f t="shared" si="612"/>
        <v>0</v>
      </c>
    </row>
    <row r="2710" spans="1:36" s="2" customFormat="1" ht="18.75" customHeight="1" x14ac:dyDescent="0.2">
      <c r="A2710" s="42"/>
      <c r="B2710" s="32">
        <v>92105</v>
      </c>
      <c r="C2710" s="25" t="s">
        <v>49</v>
      </c>
      <c r="D2710" s="135">
        <f t="shared" si="592"/>
        <v>26522700</v>
      </c>
      <c r="E2710" s="135">
        <f>SUM(E2711,E2720)</f>
        <v>20513882</v>
      </c>
      <c r="F2710" s="135">
        <f>SUM(F2711,F2720)</f>
        <v>20351629.48</v>
      </c>
      <c r="G2710" s="23">
        <f t="shared" si="589"/>
        <v>99.209059894173123</v>
      </c>
      <c r="H2710" s="135">
        <f>SUM(H2711,H2720)</f>
        <v>26522700</v>
      </c>
      <c r="I2710" s="135">
        <f t="shared" si="593"/>
        <v>20501168</v>
      </c>
      <c r="J2710" s="135">
        <f t="shared" si="593"/>
        <v>20339115.48</v>
      </c>
      <c r="K2710" s="23">
        <f t="shared" si="591"/>
        <v>99.209544939098109</v>
      </c>
      <c r="L2710" s="135"/>
      <c r="M2710" s="135">
        <f>SUM(M2711,M2720)</f>
        <v>12714</v>
      </c>
      <c r="N2710" s="135">
        <f>SUM(N2711,N2720)</f>
        <v>12514</v>
      </c>
      <c r="O2710" s="23">
        <f t="shared" ref="O2710:O2711" si="613">N2710/M2710*100</f>
        <v>98.42693094226837</v>
      </c>
      <c r="P2710" s="58">
        <f t="shared" si="590"/>
        <v>-6008818</v>
      </c>
      <c r="R2710" s="5"/>
    </row>
    <row r="2711" spans="1:36" s="2" customFormat="1" ht="10.5" customHeight="1" x14ac:dyDescent="0.2">
      <c r="A2711" s="42"/>
      <c r="B2711" s="45"/>
      <c r="C2711" s="41" t="s">
        <v>110</v>
      </c>
      <c r="D2711" s="135">
        <f t="shared" si="592"/>
        <v>26522700</v>
      </c>
      <c r="E2711" s="135">
        <f>SUM(E2713,E2717,E2718,E2719)</f>
        <v>20513882</v>
      </c>
      <c r="F2711" s="135">
        <f>SUM(F2713,F2717,F2718,F2719)</f>
        <v>20351629.48</v>
      </c>
      <c r="G2711" s="23">
        <f t="shared" si="589"/>
        <v>99.209059894173123</v>
      </c>
      <c r="H2711" s="135">
        <f>SUM(H2713,H2717,H2718,H2719)</f>
        <v>26522700</v>
      </c>
      <c r="I2711" s="135">
        <f t="shared" si="593"/>
        <v>20501168</v>
      </c>
      <c r="J2711" s="135">
        <f t="shared" si="593"/>
        <v>20339115.48</v>
      </c>
      <c r="K2711" s="23">
        <f t="shared" si="591"/>
        <v>99.209544939098109</v>
      </c>
      <c r="L2711" s="135"/>
      <c r="M2711" s="135">
        <f>SUM(M2713,M2717,M2718,M2719)</f>
        <v>12714</v>
      </c>
      <c r="N2711" s="135">
        <f>SUM(N2713,N2717,N2718,N2719)</f>
        <v>12514</v>
      </c>
      <c r="O2711" s="23">
        <f t="shared" si="613"/>
        <v>98.42693094226837</v>
      </c>
      <c r="P2711" s="19">
        <f t="shared" si="590"/>
        <v>-6008818</v>
      </c>
      <c r="R2711" s="5"/>
    </row>
    <row r="2712" spans="1:36" s="2" customFormat="1" x14ac:dyDescent="0.2">
      <c r="A2712" s="42"/>
      <c r="B2712" s="45"/>
      <c r="C2712" s="27" t="s">
        <v>22</v>
      </c>
      <c r="D2712" s="135"/>
      <c r="E2712" s="135"/>
      <c r="F2712" s="135"/>
      <c r="G2712" s="23"/>
      <c r="H2712" s="135"/>
      <c r="I2712" s="135"/>
      <c r="J2712" s="135"/>
      <c r="K2712" s="23"/>
      <c r="L2712" s="135"/>
      <c r="M2712" s="135"/>
      <c r="N2712" s="135"/>
      <c r="O2712" s="23"/>
      <c r="P2712" s="19">
        <f t="shared" si="590"/>
        <v>0</v>
      </c>
      <c r="R2712" s="5"/>
    </row>
    <row r="2713" spans="1:36" s="2" customFormat="1" ht="14.25" customHeight="1" x14ac:dyDescent="0.2">
      <c r="A2713" s="42"/>
      <c r="B2713" s="45"/>
      <c r="C2713" s="22" t="s">
        <v>14</v>
      </c>
      <c r="D2713" s="135">
        <f t="shared" si="592"/>
        <v>12512700</v>
      </c>
      <c r="E2713" s="135">
        <f>SUM(E2715:E2716)</f>
        <v>6428882</v>
      </c>
      <c r="F2713" s="135">
        <f>SUM(F2715:F2716)</f>
        <v>6271424.3899999997</v>
      </c>
      <c r="G2713" s="23">
        <f t="shared" si="589"/>
        <v>97.550777724649478</v>
      </c>
      <c r="H2713" s="135">
        <f>SUM(H2715:H2716)</f>
        <v>12512700</v>
      </c>
      <c r="I2713" s="135">
        <f t="shared" si="593"/>
        <v>6416168</v>
      </c>
      <c r="J2713" s="135">
        <f t="shared" si="593"/>
        <v>6258910.3899999997</v>
      </c>
      <c r="K2713" s="23">
        <f t="shared" si="591"/>
        <v>97.549041577464919</v>
      </c>
      <c r="L2713" s="135"/>
      <c r="M2713" s="135">
        <f>SUM(M2715:M2716)</f>
        <v>12714</v>
      </c>
      <c r="N2713" s="135">
        <f>SUM(N2715:N2716)</f>
        <v>12514</v>
      </c>
      <c r="O2713" s="23">
        <f t="shared" ref="O2713:O2716" si="614">N2713/M2713*100</f>
        <v>98.42693094226837</v>
      </c>
      <c r="P2713" s="19">
        <f t="shared" si="590"/>
        <v>-6083818</v>
      </c>
      <c r="R2713" s="5"/>
    </row>
    <row r="2714" spans="1:36" s="2" customFormat="1" x14ac:dyDescent="0.2">
      <c r="A2714" s="42"/>
      <c r="B2714" s="45"/>
      <c r="C2714" s="27" t="s">
        <v>15</v>
      </c>
      <c r="D2714" s="135"/>
      <c r="E2714" s="135"/>
      <c r="F2714" s="135"/>
      <c r="G2714" s="23"/>
      <c r="H2714" s="135"/>
      <c r="I2714" s="135"/>
      <c r="J2714" s="135"/>
      <c r="K2714" s="23"/>
      <c r="L2714" s="135"/>
      <c r="M2714" s="135"/>
      <c r="N2714" s="135"/>
      <c r="O2714" s="23"/>
      <c r="P2714" s="19">
        <f t="shared" si="590"/>
        <v>0</v>
      </c>
      <c r="R2714" s="5"/>
    </row>
    <row r="2715" spans="1:36" s="2" customFormat="1" ht="13.5" customHeight="1" x14ac:dyDescent="0.2">
      <c r="A2715" s="42"/>
      <c r="B2715" s="45"/>
      <c r="C2715" s="27" t="s">
        <v>19</v>
      </c>
      <c r="D2715" s="135">
        <f t="shared" si="592"/>
        <v>607700</v>
      </c>
      <c r="E2715" s="135">
        <v>262090</v>
      </c>
      <c r="F2715" s="135">
        <v>208962.13</v>
      </c>
      <c r="G2715" s="23">
        <f t="shared" si="589"/>
        <v>79.729150291884466</v>
      </c>
      <c r="H2715" s="135">
        <v>607700</v>
      </c>
      <c r="I2715" s="135">
        <f t="shared" ref="I2715:I2777" si="615">E2715-M2715</f>
        <v>260890</v>
      </c>
      <c r="J2715" s="135">
        <f t="shared" ref="J2715:J2777" si="616">F2715-N2715</f>
        <v>207762.13</v>
      </c>
      <c r="K2715" s="23">
        <f t="shared" si="591"/>
        <v>79.635911686917865</v>
      </c>
      <c r="L2715" s="135"/>
      <c r="M2715" s="135">
        <v>1200</v>
      </c>
      <c r="N2715" s="135">
        <v>1200</v>
      </c>
      <c r="O2715" s="23">
        <f t="shared" si="614"/>
        <v>100</v>
      </c>
      <c r="P2715" s="19">
        <f t="shared" si="590"/>
        <v>-345610</v>
      </c>
      <c r="R2715" s="5"/>
    </row>
    <row r="2716" spans="1:36" s="2" customFormat="1" ht="14.25" customHeight="1" x14ac:dyDescent="0.2">
      <c r="A2716" s="42"/>
      <c r="B2716" s="45"/>
      <c r="C2716" s="27" t="s">
        <v>18</v>
      </c>
      <c r="D2716" s="135">
        <f t="shared" si="592"/>
        <v>11905000</v>
      </c>
      <c r="E2716" s="135">
        <v>6166792</v>
      </c>
      <c r="F2716" s="135">
        <v>6062462.2599999998</v>
      </c>
      <c r="G2716" s="23">
        <f t="shared" si="589"/>
        <v>98.308200763054757</v>
      </c>
      <c r="H2716" s="135">
        <v>11905000</v>
      </c>
      <c r="I2716" s="135">
        <f t="shared" si="615"/>
        <v>6155278</v>
      </c>
      <c r="J2716" s="135">
        <f t="shared" si="616"/>
        <v>6051148.2599999998</v>
      </c>
      <c r="K2716" s="23">
        <f t="shared" si="591"/>
        <v>98.308285344707414</v>
      </c>
      <c r="L2716" s="135"/>
      <c r="M2716" s="135">
        <v>11514</v>
      </c>
      <c r="N2716" s="135">
        <v>11314</v>
      </c>
      <c r="O2716" s="23">
        <f t="shared" si="614"/>
        <v>98.262984193156157</v>
      </c>
      <c r="P2716" s="19">
        <f t="shared" si="590"/>
        <v>-5738208</v>
      </c>
      <c r="R2716" s="5"/>
    </row>
    <row r="2717" spans="1:36" s="2" customFormat="1" ht="12" customHeight="1" x14ac:dyDescent="0.2">
      <c r="A2717" s="42"/>
      <c r="B2717" s="45"/>
      <c r="C2717" s="22" t="s">
        <v>16</v>
      </c>
      <c r="D2717" s="135">
        <f t="shared" si="592"/>
        <v>12395000</v>
      </c>
      <c r="E2717" s="135">
        <v>12435000</v>
      </c>
      <c r="F2717" s="135">
        <v>12434170.99</v>
      </c>
      <c r="G2717" s="23">
        <f t="shared" si="589"/>
        <v>99.993333252915164</v>
      </c>
      <c r="H2717" s="135">
        <v>12395000</v>
      </c>
      <c r="I2717" s="135">
        <f t="shared" si="615"/>
        <v>12435000</v>
      </c>
      <c r="J2717" s="135">
        <f t="shared" si="616"/>
        <v>12434170.99</v>
      </c>
      <c r="K2717" s="23">
        <f t="shared" si="591"/>
        <v>99.993333252915164</v>
      </c>
      <c r="L2717" s="135"/>
      <c r="M2717" s="135"/>
      <c r="N2717" s="135"/>
      <c r="O2717" s="23"/>
      <c r="P2717" s="19">
        <f t="shared" si="590"/>
        <v>40000</v>
      </c>
      <c r="R2717" s="5"/>
    </row>
    <row r="2718" spans="1:36" s="2" customFormat="1" ht="15" customHeight="1" x14ac:dyDescent="0.2">
      <c r="A2718" s="42"/>
      <c r="B2718" s="112"/>
      <c r="C2718" s="49" t="s">
        <v>17</v>
      </c>
      <c r="D2718" s="140">
        <f t="shared" si="592"/>
        <v>1615000</v>
      </c>
      <c r="E2718" s="140">
        <v>1650000</v>
      </c>
      <c r="F2718" s="140">
        <v>1646034.1</v>
      </c>
      <c r="G2718" s="50">
        <f t="shared" si="589"/>
        <v>99.759642424242429</v>
      </c>
      <c r="H2718" s="140">
        <v>1615000</v>
      </c>
      <c r="I2718" s="140">
        <f t="shared" si="615"/>
        <v>1650000</v>
      </c>
      <c r="J2718" s="140">
        <f t="shared" si="616"/>
        <v>1646034.1</v>
      </c>
      <c r="K2718" s="50">
        <f t="shared" si="591"/>
        <v>99.759642424242429</v>
      </c>
      <c r="L2718" s="140"/>
      <c r="M2718" s="140"/>
      <c r="N2718" s="140"/>
      <c r="O2718" s="50"/>
      <c r="P2718" s="34">
        <f t="shared" si="590"/>
        <v>35000</v>
      </c>
      <c r="R2718" s="5"/>
    </row>
    <row r="2719" spans="1:36" s="2" customFormat="1" ht="41.25" hidden="1" customHeight="1" x14ac:dyDescent="0.2">
      <c r="A2719" s="42"/>
      <c r="B2719" s="112"/>
      <c r="C2719" s="110" t="s">
        <v>149</v>
      </c>
      <c r="D2719" s="140"/>
      <c r="E2719" s="140"/>
      <c r="F2719" s="140"/>
      <c r="G2719" s="50" t="e">
        <f t="shared" ref="G2719:G2782" si="617">F2719/E2719*100</f>
        <v>#DIV/0!</v>
      </c>
      <c r="H2719" s="140"/>
      <c r="I2719" s="140">
        <f t="shared" si="615"/>
        <v>0</v>
      </c>
      <c r="J2719" s="140">
        <f t="shared" si="616"/>
        <v>0</v>
      </c>
      <c r="K2719" s="50" t="e">
        <f t="shared" si="591"/>
        <v>#DIV/0!</v>
      </c>
      <c r="L2719" s="140"/>
      <c r="M2719" s="140"/>
      <c r="N2719" s="140"/>
      <c r="O2719" s="50"/>
      <c r="P2719" s="19">
        <f t="shared" si="590"/>
        <v>0</v>
      </c>
      <c r="R2719" s="5"/>
    </row>
    <row r="2720" spans="1:36" s="2" customFormat="1" ht="14.25" hidden="1" customHeight="1" x14ac:dyDescent="0.2">
      <c r="A2720" s="42"/>
      <c r="B2720" s="45"/>
      <c r="C2720" s="25" t="s">
        <v>111</v>
      </c>
      <c r="D2720" s="135"/>
      <c r="E2720" s="135">
        <f>SUM(E2722)</f>
        <v>0</v>
      </c>
      <c r="F2720" s="135">
        <f>SUM(F2722)</f>
        <v>0</v>
      </c>
      <c r="G2720" s="23" t="e">
        <f t="shared" si="617"/>
        <v>#DIV/0!</v>
      </c>
      <c r="H2720" s="135"/>
      <c r="I2720" s="135">
        <f t="shared" si="615"/>
        <v>0</v>
      </c>
      <c r="J2720" s="135">
        <f t="shared" si="616"/>
        <v>0</v>
      </c>
      <c r="K2720" s="23" t="e">
        <f t="shared" si="591"/>
        <v>#DIV/0!</v>
      </c>
      <c r="L2720" s="135"/>
      <c r="M2720" s="135"/>
      <c r="N2720" s="135"/>
      <c r="O2720" s="23"/>
      <c r="P2720" s="19">
        <f t="shared" si="590"/>
        <v>0</v>
      </c>
      <c r="R2720" s="5"/>
    </row>
    <row r="2721" spans="1:18" s="2" customFormat="1" ht="12" hidden="1" customHeight="1" x14ac:dyDescent="0.2">
      <c r="A2721" s="42"/>
      <c r="B2721" s="45"/>
      <c r="C2721" s="26" t="s">
        <v>22</v>
      </c>
      <c r="D2721" s="135"/>
      <c r="E2721" s="135"/>
      <c r="F2721" s="135"/>
      <c r="G2721" s="23"/>
      <c r="H2721" s="135"/>
      <c r="I2721" s="135">
        <f t="shared" si="615"/>
        <v>0</v>
      </c>
      <c r="J2721" s="135">
        <f t="shared" si="616"/>
        <v>0</v>
      </c>
      <c r="K2721" s="23"/>
      <c r="L2721" s="135"/>
      <c r="M2721" s="135"/>
      <c r="N2721" s="135"/>
      <c r="O2721" s="23"/>
      <c r="P2721" s="19">
        <f t="shared" si="590"/>
        <v>0</v>
      </c>
      <c r="R2721" s="5"/>
    </row>
    <row r="2722" spans="1:18" s="2" customFormat="1" ht="12.75" hidden="1" customHeight="1" x14ac:dyDescent="0.2">
      <c r="A2722" s="42"/>
      <c r="B2722" s="112"/>
      <c r="C2722" s="49" t="s">
        <v>7</v>
      </c>
      <c r="D2722" s="140"/>
      <c r="E2722" s="140"/>
      <c r="F2722" s="140"/>
      <c r="G2722" s="50" t="e">
        <f t="shared" si="617"/>
        <v>#DIV/0!</v>
      </c>
      <c r="H2722" s="140"/>
      <c r="I2722" s="140">
        <f t="shared" si="615"/>
        <v>0</v>
      </c>
      <c r="J2722" s="140">
        <f t="shared" si="616"/>
        <v>0</v>
      </c>
      <c r="K2722" s="50" t="e">
        <f t="shared" si="591"/>
        <v>#DIV/0!</v>
      </c>
      <c r="L2722" s="140"/>
      <c r="M2722" s="140"/>
      <c r="N2722" s="140"/>
      <c r="O2722" s="50"/>
      <c r="P2722" s="19">
        <f t="shared" si="590"/>
        <v>0</v>
      </c>
      <c r="R2722" s="5"/>
    </row>
    <row r="2723" spans="1:18" s="2" customFormat="1" hidden="1" x14ac:dyDescent="0.2">
      <c r="A2723" s="42"/>
      <c r="B2723" s="45"/>
      <c r="C2723" s="27" t="s">
        <v>15</v>
      </c>
      <c r="D2723" s="135"/>
      <c r="E2723" s="135"/>
      <c r="F2723" s="135"/>
      <c r="G2723" s="23"/>
      <c r="H2723" s="135"/>
      <c r="I2723" s="135">
        <f t="shared" si="615"/>
        <v>0</v>
      </c>
      <c r="J2723" s="135">
        <f t="shared" si="616"/>
        <v>0</v>
      </c>
      <c r="K2723" s="23"/>
      <c r="L2723" s="135"/>
      <c r="M2723" s="135"/>
      <c r="N2723" s="135"/>
      <c r="O2723" s="23"/>
      <c r="P2723" s="19">
        <f t="shared" si="590"/>
        <v>0</v>
      </c>
      <c r="R2723" s="5"/>
    </row>
    <row r="2724" spans="1:18" s="2" customFormat="1" ht="38.25" hidden="1" customHeight="1" x14ac:dyDescent="0.2">
      <c r="A2724" s="43"/>
      <c r="B2724" s="46"/>
      <c r="C2724" s="39" t="s">
        <v>150</v>
      </c>
      <c r="D2724" s="136">
        <f t="shared" si="592"/>
        <v>0</v>
      </c>
      <c r="E2724" s="136"/>
      <c r="F2724" s="136"/>
      <c r="G2724" s="38" t="e">
        <f t="shared" si="617"/>
        <v>#DIV/0!</v>
      </c>
      <c r="H2724" s="136"/>
      <c r="I2724" s="136">
        <f t="shared" si="615"/>
        <v>0</v>
      </c>
      <c r="J2724" s="136">
        <f t="shared" si="616"/>
        <v>0</v>
      </c>
      <c r="K2724" s="38" t="e">
        <f t="shared" si="591"/>
        <v>#DIV/0!</v>
      </c>
      <c r="L2724" s="136"/>
      <c r="M2724" s="136"/>
      <c r="N2724" s="136"/>
      <c r="O2724" s="38"/>
      <c r="P2724" s="34">
        <f t="shared" ref="P2724:P2787" si="618">E2724-D2724</f>
        <v>0</v>
      </c>
      <c r="R2724" s="5"/>
    </row>
    <row r="2725" spans="1:18" s="2" customFormat="1" ht="14.25" customHeight="1" x14ac:dyDescent="0.2">
      <c r="A2725" s="52"/>
      <c r="B2725" s="32">
        <v>92106</v>
      </c>
      <c r="C2725" s="25" t="s">
        <v>142</v>
      </c>
      <c r="D2725" s="135">
        <f t="shared" si="592"/>
        <v>56961510</v>
      </c>
      <c r="E2725" s="135">
        <f>SUM(E2726,E2735)</f>
        <v>68033498</v>
      </c>
      <c r="F2725" s="135">
        <f>SUM(F2726,F2735)</f>
        <v>68025452.090000004</v>
      </c>
      <c r="G2725" s="23">
        <f t="shared" si="617"/>
        <v>99.988173605302507</v>
      </c>
      <c r="H2725" s="135">
        <f>SUM(H2726,H2735)</f>
        <v>37929130</v>
      </c>
      <c r="I2725" s="135">
        <f t="shared" si="615"/>
        <v>44872318</v>
      </c>
      <c r="J2725" s="135">
        <f t="shared" si="616"/>
        <v>44867059.660000004</v>
      </c>
      <c r="K2725" s="23">
        <f t="shared" si="591"/>
        <v>99.988281550331322</v>
      </c>
      <c r="L2725" s="135">
        <f>SUM(L2726,L2735)</f>
        <v>19032380</v>
      </c>
      <c r="M2725" s="135">
        <f>SUM(M2726,M2735)</f>
        <v>23161180</v>
      </c>
      <c r="N2725" s="135">
        <f>SUM(N2726,N2735)</f>
        <v>23158392.43</v>
      </c>
      <c r="O2725" s="23">
        <f>N2725/M2725*100</f>
        <v>99.987964473312672</v>
      </c>
      <c r="P2725" s="59">
        <f t="shared" si="618"/>
        <v>11071988</v>
      </c>
      <c r="R2725" s="5"/>
    </row>
    <row r="2726" spans="1:18" s="2" customFormat="1" ht="13.5" customHeight="1" x14ac:dyDescent="0.2">
      <c r="A2726" s="52"/>
      <c r="B2726" s="32"/>
      <c r="C2726" s="41" t="s">
        <v>110</v>
      </c>
      <c r="D2726" s="135">
        <f t="shared" si="592"/>
        <v>46581510</v>
      </c>
      <c r="E2726" s="135">
        <f>SUM(E2728,E2732,E2733,E2734)</f>
        <v>57303498</v>
      </c>
      <c r="F2726" s="135">
        <f>SUM(F2728,F2732,F2733,F2734)</f>
        <v>57299626.689999998</v>
      </c>
      <c r="G2726" s="23">
        <f t="shared" si="617"/>
        <v>99.993244199507686</v>
      </c>
      <c r="H2726" s="135">
        <f>SUM(H2728,H2732,H2733,H2734)</f>
        <v>29449130</v>
      </c>
      <c r="I2726" s="135">
        <f t="shared" si="615"/>
        <v>36042318</v>
      </c>
      <c r="J2726" s="135">
        <f t="shared" si="616"/>
        <v>36038446.689999998</v>
      </c>
      <c r="K2726" s="23">
        <f t="shared" si="591"/>
        <v>99.989258987171681</v>
      </c>
      <c r="L2726" s="135">
        <f>SUM(L2728,L2732,L2733,L2734)</f>
        <v>17132380</v>
      </c>
      <c r="M2726" s="135">
        <f>SUM(M2728,M2732,M2733,M2734)</f>
        <v>21261180</v>
      </c>
      <c r="N2726" s="135">
        <f>SUM(N2728,N2732,N2733,N2734)</f>
        <v>21261180</v>
      </c>
      <c r="O2726" s="23">
        <f>N2726/M2726*100</f>
        <v>100</v>
      </c>
      <c r="P2726" s="19">
        <f t="shared" si="618"/>
        <v>10721988</v>
      </c>
      <c r="R2726" s="5"/>
    </row>
    <row r="2727" spans="1:18" s="2" customFormat="1" ht="12" customHeight="1" x14ac:dyDescent="0.2">
      <c r="A2727" s="52"/>
      <c r="B2727" s="32"/>
      <c r="C2727" s="27" t="s">
        <v>22</v>
      </c>
      <c r="D2727" s="135"/>
      <c r="E2727" s="135"/>
      <c r="F2727" s="135"/>
      <c r="G2727" s="23"/>
      <c r="H2727" s="135"/>
      <c r="I2727" s="135"/>
      <c r="J2727" s="135"/>
      <c r="K2727" s="23"/>
      <c r="L2727" s="135"/>
      <c r="M2727" s="135"/>
      <c r="N2727" s="135"/>
      <c r="O2727" s="23"/>
      <c r="P2727" s="19">
        <f t="shared" si="618"/>
        <v>0</v>
      </c>
      <c r="R2727" s="5"/>
    </row>
    <row r="2728" spans="1:18" s="2" customFormat="1" ht="15" hidden="1" customHeight="1" x14ac:dyDescent="0.2">
      <c r="A2728" s="52"/>
      <c r="B2728" s="32"/>
      <c r="C2728" s="22" t="s">
        <v>14</v>
      </c>
      <c r="D2728" s="135">
        <f t="shared" ref="D2728:D2790" si="619">H2728+L2728</f>
        <v>0</v>
      </c>
      <c r="E2728" s="135">
        <f>SUM(E2730:E2731)</f>
        <v>0</v>
      </c>
      <c r="F2728" s="135">
        <f>SUM(F2730:F2731)</f>
        <v>0</v>
      </c>
      <c r="G2728" s="23" t="e">
        <f t="shared" si="617"/>
        <v>#DIV/0!</v>
      </c>
      <c r="H2728" s="135">
        <f>SUM(H2730:H2731)</f>
        <v>0</v>
      </c>
      <c r="I2728" s="135">
        <f t="shared" si="615"/>
        <v>0</v>
      </c>
      <c r="J2728" s="135">
        <f t="shared" si="616"/>
        <v>0</v>
      </c>
      <c r="K2728" s="23" t="e">
        <f t="shared" si="591"/>
        <v>#DIV/0!</v>
      </c>
      <c r="L2728" s="135">
        <f>SUM(L2730:L2731)</f>
        <v>0</v>
      </c>
      <c r="M2728" s="135">
        <f>SUM(M2730:M2731)</f>
        <v>0</v>
      </c>
      <c r="N2728" s="135">
        <f>SUM(N2730:N2731)</f>
        <v>0</v>
      </c>
      <c r="O2728" s="23" t="e">
        <f t="shared" ref="O2728:O2737" si="620">N2728/M2728*100</f>
        <v>#DIV/0!</v>
      </c>
      <c r="P2728" s="19">
        <f t="shared" si="618"/>
        <v>0</v>
      </c>
      <c r="R2728" s="5"/>
    </row>
    <row r="2729" spans="1:18" s="2" customFormat="1" hidden="1" x14ac:dyDescent="0.2">
      <c r="A2729" s="52"/>
      <c r="B2729" s="32"/>
      <c r="C2729" s="27" t="s">
        <v>15</v>
      </c>
      <c r="D2729" s="135">
        <f t="shared" si="619"/>
        <v>0</v>
      </c>
      <c r="E2729" s="135"/>
      <c r="F2729" s="135"/>
      <c r="G2729" s="23" t="e">
        <f t="shared" si="617"/>
        <v>#DIV/0!</v>
      </c>
      <c r="H2729" s="135"/>
      <c r="I2729" s="135">
        <f t="shared" si="615"/>
        <v>0</v>
      </c>
      <c r="J2729" s="135">
        <f t="shared" si="616"/>
        <v>0</v>
      </c>
      <c r="K2729" s="23" t="e">
        <f t="shared" si="591"/>
        <v>#DIV/0!</v>
      </c>
      <c r="L2729" s="135"/>
      <c r="M2729" s="135"/>
      <c r="N2729" s="135"/>
      <c r="O2729" s="23" t="e">
        <f t="shared" si="620"/>
        <v>#DIV/0!</v>
      </c>
      <c r="P2729" s="19">
        <f t="shared" si="618"/>
        <v>0</v>
      </c>
      <c r="R2729" s="5"/>
    </row>
    <row r="2730" spans="1:18" s="2" customFormat="1" ht="15" hidden="1" customHeight="1" x14ac:dyDescent="0.2">
      <c r="A2730" s="52"/>
      <c r="B2730" s="32"/>
      <c r="C2730" s="27" t="s">
        <v>19</v>
      </c>
      <c r="D2730" s="135">
        <f t="shared" si="619"/>
        <v>0</v>
      </c>
      <c r="E2730" s="135"/>
      <c r="F2730" s="135"/>
      <c r="G2730" s="23" t="e">
        <f t="shared" si="617"/>
        <v>#DIV/0!</v>
      </c>
      <c r="H2730" s="135"/>
      <c r="I2730" s="135">
        <f t="shared" si="615"/>
        <v>0</v>
      </c>
      <c r="J2730" s="135">
        <f t="shared" si="616"/>
        <v>0</v>
      </c>
      <c r="K2730" s="23" t="e">
        <f t="shared" si="591"/>
        <v>#DIV/0!</v>
      </c>
      <c r="L2730" s="135"/>
      <c r="M2730" s="135"/>
      <c r="N2730" s="135"/>
      <c r="O2730" s="23" t="e">
        <f t="shared" si="620"/>
        <v>#DIV/0!</v>
      </c>
      <c r="P2730" s="19">
        <f t="shared" si="618"/>
        <v>0</v>
      </c>
      <c r="R2730" s="5"/>
    </row>
    <row r="2731" spans="1:18" s="2" customFormat="1" ht="15" hidden="1" customHeight="1" x14ac:dyDescent="0.2">
      <c r="A2731" s="52"/>
      <c r="B2731" s="32"/>
      <c r="C2731" s="27" t="s">
        <v>18</v>
      </c>
      <c r="D2731" s="135">
        <f t="shared" si="619"/>
        <v>0</v>
      </c>
      <c r="E2731" s="135"/>
      <c r="F2731" s="135"/>
      <c r="G2731" s="23" t="e">
        <f t="shared" si="617"/>
        <v>#DIV/0!</v>
      </c>
      <c r="H2731" s="135"/>
      <c r="I2731" s="135">
        <f t="shared" si="615"/>
        <v>0</v>
      </c>
      <c r="J2731" s="135">
        <f t="shared" si="616"/>
        <v>0</v>
      </c>
      <c r="K2731" s="23" t="e">
        <f t="shared" si="591"/>
        <v>#DIV/0!</v>
      </c>
      <c r="L2731" s="135"/>
      <c r="M2731" s="135"/>
      <c r="N2731" s="135"/>
      <c r="O2731" s="23" t="e">
        <f t="shared" si="620"/>
        <v>#DIV/0!</v>
      </c>
      <c r="P2731" s="19">
        <f t="shared" si="618"/>
        <v>0</v>
      </c>
      <c r="R2731" s="5"/>
    </row>
    <row r="2732" spans="1:18" s="2" customFormat="1" ht="10.5" customHeight="1" x14ac:dyDescent="0.2">
      <c r="A2732" s="52"/>
      <c r="B2732" s="32"/>
      <c r="C2732" s="22" t="s">
        <v>16</v>
      </c>
      <c r="D2732" s="135">
        <f t="shared" si="619"/>
        <v>46581510</v>
      </c>
      <c r="E2732" s="135">
        <v>57303498</v>
      </c>
      <c r="F2732" s="135">
        <v>57299626.689999998</v>
      </c>
      <c r="G2732" s="23">
        <f t="shared" si="617"/>
        <v>99.993244199507686</v>
      </c>
      <c r="H2732" s="135">
        <v>29449130</v>
      </c>
      <c r="I2732" s="135">
        <f t="shared" si="615"/>
        <v>36042318</v>
      </c>
      <c r="J2732" s="135">
        <f t="shared" si="616"/>
        <v>36038446.689999998</v>
      </c>
      <c r="K2732" s="23">
        <f t="shared" si="591"/>
        <v>99.989258987171681</v>
      </c>
      <c r="L2732" s="135">
        <v>17132380</v>
      </c>
      <c r="M2732" s="135">
        <v>21261180</v>
      </c>
      <c r="N2732" s="135">
        <v>21261180</v>
      </c>
      <c r="O2732" s="23">
        <f t="shared" si="620"/>
        <v>100</v>
      </c>
      <c r="P2732" s="19">
        <f t="shared" si="618"/>
        <v>10721988</v>
      </c>
      <c r="R2732" s="5"/>
    </row>
    <row r="2733" spans="1:18" s="2" customFormat="1" ht="15" hidden="1" customHeight="1" x14ac:dyDescent="0.2">
      <c r="A2733" s="52"/>
      <c r="B2733" s="32"/>
      <c r="C2733" s="22" t="s">
        <v>17</v>
      </c>
      <c r="D2733" s="135">
        <f t="shared" si="619"/>
        <v>0</v>
      </c>
      <c r="E2733" s="135"/>
      <c r="F2733" s="135"/>
      <c r="G2733" s="23" t="e">
        <f t="shared" si="617"/>
        <v>#DIV/0!</v>
      </c>
      <c r="H2733" s="135"/>
      <c r="I2733" s="135">
        <f t="shared" si="615"/>
        <v>0</v>
      </c>
      <c r="J2733" s="135">
        <f t="shared" si="616"/>
        <v>0</v>
      </c>
      <c r="K2733" s="23" t="e">
        <f t="shared" si="591"/>
        <v>#DIV/0!</v>
      </c>
      <c r="L2733" s="135"/>
      <c r="M2733" s="135"/>
      <c r="N2733" s="135"/>
      <c r="O2733" s="23" t="e">
        <f t="shared" si="620"/>
        <v>#DIV/0!</v>
      </c>
      <c r="P2733" s="19">
        <f t="shared" si="618"/>
        <v>0</v>
      </c>
      <c r="R2733" s="5"/>
    </row>
    <row r="2734" spans="1:18" s="2" customFormat="1" ht="36" hidden="1" customHeight="1" x14ac:dyDescent="0.2">
      <c r="A2734" s="52"/>
      <c r="B2734" s="32"/>
      <c r="C2734" s="24" t="s">
        <v>149</v>
      </c>
      <c r="D2734" s="135">
        <f t="shared" si="619"/>
        <v>0</v>
      </c>
      <c r="E2734" s="135"/>
      <c r="F2734" s="135"/>
      <c r="G2734" s="23" t="e">
        <f t="shared" si="617"/>
        <v>#DIV/0!</v>
      </c>
      <c r="H2734" s="135"/>
      <c r="I2734" s="135">
        <f t="shared" si="615"/>
        <v>0</v>
      </c>
      <c r="J2734" s="135">
        <f t="shared" si="616"/>
        <v>0</v>
      </c>
      <c r="K2734" s="23" t="e">
        <f t="shared" si="591"/>
        <v>#DIV/0!</v>
      </c>
      <c r="L2734" s="135"/>
      <c r="M2734" s="135"/>
      <c r="N2734" s="135"/>
      <c r="O2734" s="23" t="e">
        <f t="shared" si="620"/>
        <v>#DIV/0!</v>
      </c>
      <c r="P2734" s="19">
        <f t="shared" si="618"/>
        <v>0</v>
      </c>
      <c r="R2734" s="5"/>
    </row>
    <row r="2735" spans="1:18" s="2" customFormat="1" ht="13.5" customHeight="1" x14ac:dyDescent="0.2">
      <c r="A2735" s="52"/>
      <c r="B2735" s="32"/>
      <c r="C2735" s="25" t="s">
        <v>111</v>
      </c>
      <c r="D2735" s="135">
        <f t="shared" si="619"/>
        <v>10380000</v>
      </c>
      <c r="E2735" s="135">
        <f>SUM(E2737)</f>
        <v>10730000</v>
      </c>
      <c r="F2735" s="135">
        <f>SUM(F2737)</f>
        <v>10725825.4</v>
      </c>
      <c r="G2735" s="23">
        <f t="shared" si="617"/>
        <v>99.961094128611379</v>
      </c>
      <c r="H2735" s="135">
        <f>SUM(H2737)</f>
        <v>8480000</v>
      </c>
      <c r="I2735" s="135">
        <f t="shared" si="615"/>
        <v>8830000</v>
      </c>
      <c r="J2735" s="135">
        <f t="shared" si="616"/>
        <v>8828612.9700000007</v>
      </c>
      <c r="K2735" s="23">
        <f t="shared" si="591"/>
        <v>99.984291845979627</v>
      </c>
      <c r="L2735" s="135">
        <f>SUM(L2737)</f>
        <v>1900000</v>
      </c>
      <c r="M2735" s="135">
        <f>SUM(M2737)</f>
        <v>1900000</v>
      </c>
      <c r="N2735" s="135">
        <f>SUM(N2737)</f>
        <v>1897212.43</v>
      </c>
      <c r="O2735" s="23">
        <f t="shared" si="620"/>
        <v>99.853285789473674</v>
      </c>
      <c r="P2735" s="19">
        <f t="shared" si="618"/>
        <v>350000</v>
      </c>
      <c r="R2735" s="5"/>
    </row>
    <row r="2736" spans="1:18" s="2" customFormat="1" ht="12.75" customHeight="1" x14ac:dyDescent="0.2">
      <c r="A2736" s="52"/>
      <c r="B2736" s="32"/>
      <c r="C2736" s="26" t="s">
        <v>22</v>
      </c>
      <c r="D2736" s="135"/>
      <c r="E2736" s="135"/>
      <c r="F2736" s="135"/>
      <c r="G2736" s="23"/>
      <c r="H2736" s="135"/>
      <c r="I2736" s="135"/>
      <c r="J2736" s="135"/>
      <c r="K2736" s="23"/>
      <c r="L2736" s="135"/>
      <c r="M2736" s="135"/>
      <c r="N2736" s="135"/>
      <c r="O2736" s="23"/>
      <c r="P2736" s="19">
        <f t="shared" si="618"/>
        <v>0</v>
      </c>
      <c r="R2736" s="5"/>
    </row>
    <row r="2737" spans="1:18" s="2" customFormat="1" ht="12.75" customHeight="1" x14ac:dyDescent="0.2">
      <c r="A2737" s="52"/>
      <c r="B2737" s="32"/>
      <c r="C2737" s="22" t="s">
        <v>7</v>
      </c>
      <c r="D2737" s="135">
        <f t="shared" si="619"/>
        <v>10380000</v>
      </c>
      <c r="E2737" s="135">
        <f>2510000+8220000</f>
        <v>10730000</v>
      </c>
      <c r="F2737" s="135">
        <v>10725825.4</v>
      </c>
      <c r="G2737" s="23">
        <f t="shared" si="617"/>
        <v>99.961094128611379</v>
      </c>
      <c r="H2737" s="135">
        <v>8480000</v>
      </c>
      <c r="I2737" s="135">
        <f t="shared" si="615"/>
        <v>8830000</v>
      </c>
      <c r="J2737" s="135">
        <f t="shared" si="616"/>
        <v>8828612.9700000007</v>
      </c>
      <c r="K2737" s="23">
        <f t="shared" ref="K2737:K2800" si="621">J2737/I2737*100</f>
        <v>99.984291845979627</v>
      </c>
      <c r="L2737" s="135">
        <v>1900000</v>
      </c>
      <c r="M2737" s="135">
        <v>1900000</v>
      </c>
      <c r="N2737" s="135">
        <v>1897212.43</v>
      </c>
      <c r="O2737" s="23">
        <f t="shared" si="620"/>
        <v>99.853285789473674</v>
      </c>
      <c r="P2737" s="19">
        <f t="shared" si="618"/>
        <v>350000</v>
      </c>
      <c r="R2737" s="5"/>
    </row>
    <row r="2738" spans="1:18" s="2" customFormat="1" x14ac:dyDescent="0.2">
      <c r="A2738" s="52"/>
      <c r="B2738" s="32"/>
      <c r="C2738" s="27" t="s">
        <v>15</v>
      </c>
      <c r="D2738" s="135"/>
      <c r="E2738" s="135"/>
      <c r="F2738" s="135"/>
      <c r="G2738" s="23"/>
      <c r="H2738" s="135"/>
      <c r="I2738" s="135"/>
      <c r="J2738" s="135"/>
      <c r="K2738" s="23"/>
      <c r="L2738" s="135"/>
      <c r="M2738" s="135"/>
      <c r="N2738" s="135"/>
      <c r="O2738" s="23"/>
      <c r="P2738" s="19">
        <f t="shared" si="618"/>
        <v>0</v>
      </c>
      <c r="R2738" s="5"/>
    </row>
    <row r="2739" spans="1:18" s="2" customFormat="1" ht="39" customHeight="1" x14ac:dyDescent="0.2">
      <c r="A2739" s="52"/>
      <c r="B2739" s="48"/>
      <c r="C2739" s="53" t="s">
        <v>226</v>
      </c>
      <c r="D2739" s="140">
        <f t="shared" si="619"/>
        <v>8380000</v>
      </c>
      <c r="E2739" s="140">
        <v>8220000</v>
      </c>
      <c r="F2739" s="140">
        <v>8220000</v>
      </c>
      <c r="G2739" s="50">
        <f t="shared" si="617"/>
        <v>100</v>
      </c>
      <c r="H2739" s="140">
        <v>8380000</v>
      </c>
      <c r="I2739" s="140">
        <f t="shared" si="615"/>
        <v>8220000</v>
      </c>
      <c r="J2739" s="140">
        <f t="shared" si="616"/>
        <v>8220000</v>
      </c>
      <c r="K2739" s="50">
        <f t="shared" si="621"/>
        <v>100</v>
      </c>
      <c r="L2739" s="140"/>
      <c r="M2739" s="140"/>
      <c r="N2739" s="140"/>
      <c r="O2739" s="50"/>
      <c r="P2739" s="34">
        <f t="shared" si="618"/>
        <v>-160000</v>
      </c>
      <c r="R2739" s="5"/>
    </row>
    <row r="2740" spans="1:18" s="2" customFormat="1" ht="13.5" customHeight="1" x14ac:dyDescent="0.2">
      <c r="A2740" s="52"/>
      <c r="B2740" s="32">
        <v>92108</v>
      </c>
      <c r="C2740" s="25" t="s">
        <v>50</v>
      </c>
      <c r="D2740" s="135">
        <f t="shared" si="619"/>
        <v>9992770</v>
      </c>
      <c r="E2740" s="135">
        <f>SUM(E2741,E2750)</f>
        <v>13403770</v>
      </c>
      <c r="F2740" s="135">
        <f>SUM(F2741,F2750)</f>
        <v>13403770</v>
      </c>
      <c r="G2740" s="23">
        <f t="shared" si="617"/>
        <v>100</v>
      </c>
      <c r="H2740" s="135">
        <f>SUM(H2741,H2750)</f>
        <v>3617070</v>
      </c>
      <c r="I2740" s="135">
        <f t="shared" si="615"/>
        <v>4900070</v>
      </c>
      <c r="J2740" s="135">
        <f t="shared" si="616"/>
        <v>4900070</v>
      </c>
      <c r="K2740" s="23">
        <f t="shared" si="621"/>
        <v>100</v>
      </c>
      <c r="L2740" s="135">
        <f>SUM(L2741,L2750)</f>
        <v>6375700</v>
      </c>
      <c r="M2740" s="135">
        <f>SUM(M2741,M2750)</f>
        <v>8503700</v>
      </c>
      <c r="N2740" s="135">
        <f>SUM(N2741,N2750)</f>
        <v>8503700</v>
      </c>
      <c r="O2740" s="23">
        <f t="shared" ref="O2740:O2799" si="622">N2740/M2740*100</f>
        <v>100</v>
      </c>
      <c r="P2740" s="59">
        <f t="shared" si="618"/>
        <v>3411000</v>
      </c>
      <c r="R2740" s="5"/>
    </row>
    <row r="2741" spans="1:18" s="2" customFormat="1" ht="13.5" customHeight="1" x14ac:dyDescent="0.2">
      <c r="A2741" s="52"/>
      <c r="B2741" s="32"/>
      <c r="C2741" s="41" t="s">
        <v>110</v>
      </c>
      <c r="D2741" s="135">
        <f t="shared" si="619"/>
        <v>9992770</v>
      </c>
      <c r="E2741" s="135">
        <f>SUM(E2743,E2747,E2748,E2749)</f>
        <v>13403770</v>
      </c>
      <c r="F2741" s="135">
        <f>SUM(F2743,F2747,F2748,F2749)</f>
        <v>13403770</v>
      </c>
      <c r="G2741" s="23">
        <f t="shared" si="617"/>
        <v>100</v>
      </c>
      <c r="H2741" s="135">
        <f>SUM(H2743,H2747,H2748,H2749)</f>
        <v>3617070</v>
      </c>
      <c r="I2741" s="135">
        <f t="shared" si="615"/>
        <v>4900070</v>
      </c>
      <c r="J2741" s="135">
        <f t="shared" si="616"/>
        <v>4900070</v>
      </c>
      <c r="K2741" s="23">
        <f t="shared" si="621"/>
        <v>100</v>
      </c>
      <c r="L2741" s="135">
        <f>SUM(L2743,L2747,L2748,L2749)</f>
        <v>6375700</v>
      </c>
      <c r="M2741" s="135">
        <f>SUM(M2743,M2747,M2748,M2749)</f>
        <v>8503700</v>
      </c>
      <c r="N2741" s="135">
        <f>SUM(N2743,N2747,N2748,N2749)</f>
        <v>8503700</v>
      </c>
      <c r="O2741" s="23">
        <f t="shared" si="622"/>
        <v>100</v>
      </c>
      <c r="P2741" s="19">
        <f t="shared" si="618"/>
        <v>3411000</v>
      </c>
      <c r="R2741" s="5"/>
    </row>
    <row r="2742" spans="1:18" s="2" customFormat="1" x14ac:dyDescent="0.2">
      <c r="A2742" s="52"/>
      <c r="B2742" s="32"/>
      <c r="C2742" s="27" t="s">
        <v>22</v>
      </c>
      <c r="D2742" s="135"/>
      <c r="E2742" s="135"/>
      <c r="F2742" s="135"/>
      <c r="G2742" s="23"/>
      <c r="H2742" s="135"/>
      <c r="I2742" s="135"/>
      <c r="J2742" s="135"/>
      <c r="K2742" s="23"/>
      <c r="L2742" s="135"/>
      <c r="M2742" s="135"/>
      <c r="N2742" s="135"/>
      <c r="O2742" s="23"/>
      <c r="P2742" s="19">
        <f t="shared" si="618"/>
        <v>0</v>
      </c>
      <c r="R2742" s="5"/>
    </row>
    <row r="2743" spans="1:18" s="2" customFormat="1" ht="14.25" hidden="1" customHeight="1" x14ac:dyDescent="0.2">
      <c r="A2743" s="52"/>
      <c r="B2743" s="32"/>
      <c r="C2743" s="22" t="s">
        <v>14</v>
      </c>
      <c r="D2743" s="135">
        <f t="shared" si="619"/>
        <v>0</v>
      </c>
      <c r="E2743" s="135">
        <f>SUM(E2745:E2746)</f>
        <v>0</v>
      </c>
      <c r="F2743" s="135">
        <f>SUM(F2745:F2746)</f>
        <v>0</v>
      </c>
      <c r="G2743" s="23" t="e">
        <f t="shared" si="617"/>
        <v>#DIV/0!</v>
      </c>
      <c r="H2743" s="135">
        <f>SUM(H2745:H2746)</f>
        <v>0</v>
      </c>
      <c r="I2743" s="135">
        <f t="shared" si="615"/>
        <v>0</v>
      </c>
      <c r="J2743" s="135">
        <f t="shared" si="616"/>
        <v>0</v>
      </c>
      <c r="K2743" s="23" t="e">
        <f t="shared" si="621"/>
        <v>#DIV/0!</v>
      </c>
      <c r="L2743" s="135">
        <f>SUM(L2745:L2746)</f>
        <v>0</v>
      </c>
      <c r="M2743" s="135">
        <f>SUM(M2745:M2746)</f>
        <v>0</v>
      </c>
      <c r="N2743" s="135">
        <f>SUM(N2745:N2746)</f>
        <v>0</v>
      </c>
      <c r="O2743" s="23" t="e">
        <f t="shared" si="622"/>
        <v>#DIV/0!</v>
      </c>
      <c r="P2743" s="19">
        <f t="shared" si="618"/>
        <v>0</v>
      </c>
      <c r="R2743" s="5"/>
    </row>
    <row r="2744" spans="1:18" s="2" customFormat="1" hidden="1" x14ac:dyDescent="0.2">
      <c r="A2744" s="52"/>
      <c r="B2744" s="32"/>
      <c r="C2744" s="27" t="s">
        <v>15</v>
      </c>
      <c r="D2744" s="135">
        <f t="shared" si="619"/>
        <v>0</v>
      </c>
      <c r="E2744" s="135"/>
      <c r="F2744" s="135"/>
      <c r="G2744" s="23" t="e">
        <f t="shared" si="617"/>
        <v>#DIV/0!</v>
      </c>
      <c r="H2744" s="135"/>
      <c r="I2744" s="135">
        <f t="shared" si="615"/>
        <v>0</v>
      </c>
      <c r="J2744" s="135">
        <f t="shared" si="616"/>
        <v>0</v>
      </c>
      <c r="K2744" s="23" t="e">
        <f t="shared" si="621"/>
        <v>#DIV/0!</v>
      </c>
      <c r="L2744" s="135"/>
      <c r="M2744" s="135"/>
      <c r="N2744" s="135"/>
      <c r="O2744" s="23" t="e">
        <f t="shared" si="622"/>
        <v>#DIV/0!</v>
      </c>
      <c r="P2744" s="19">
        <f t="shared" si="618"/>
        <v>0</v>
      </c>
      <c r="R2744" s="5"/>
    </row>
    <row r="2745" spans="1:18" s="2" customFormat="1" ht="15" hidden="1" customHeight="1" x14ac:dyDescent="0.2">
      <c r="A2745" s="52"/>
      <c r="B2745" s="32"/>
      <c r="C2745" s="27" t="s">
        <v>19</v>
      </c>
      <c r="D2745" s="135">
        <f t="shared" si="619"/>
        <v>0</v>
      </c>
      <c r="E2745" s="135"/>
      <c r="F2745" s="135"/>
      <c r="G2745" s="23" t="e">
        <f t="shared" si="617"/>
        <v>#DIV/0!</v>
      </c>
      <c r="H2745" s="135"/>
      <c r="I2745" s="135">
        <f t="shared" si="615"/>
        <v>0</v>
      </c>
      <c r="J2745" s="135">
        <f t="shared" si="616"/>
        <v>0</v>
      </c>
      <c r="K2745" s="23" t="e">
        <f t="shared" si="621"/>
        <v>#DIV/0!</v>
      </c>
      <c r="L2745" s="135"/>
      <c r="M2745" s="135"/>
      <c r="N2745" s="135"/>
      <c r="O2745" s="23" t="e">
        <f t="shared" si="622"/>
        <v>#DIV/0!</v>
      </c>
      <c r="P2745" s="19">
        <f t="shared" si="618"/>
        <v>0</v>
      </c>
      <c r="R2745" s="5"/>
    </row>
    <row r="2746" spans="1:18" s="2" customFormat="1" ht="15" hidden="1" customHeight="1" x14ac:dyDescent="0.2">
      <c r="A2746" s="52"/>
      <c r="B2746" s="32"/>
      <c r="C2746" s="27" t="s">
        <v>18</v>
      </c>
      <c r="D2746" s="135">
        <f t="shared" si="619"/>
        <v>0</v>
      </c>
      <c r="E2746" s="135"/>
      <c r="F2746" s="135"/>
      <c r="G2746" s="23" t="e">
        <f t="shared" si="617"/>
        <v>#DIV/0!</v>
      </c>
      <c r="H2746" s="135"/>
      <c r="I2746" s="135">
        <f t="shared" si="615"/>
        <v>0</v>
      </c>
      <c r="J2746" s="135">
        <f t="shared" si="616"/>
        <v>0</v>
      </c>
      <c r="K2746" s="23" t="e">
        <f t="shared" si="621"/>
        <v>#DIV/0!</v>
      </c>
      <c r="L2746" s="135"/>
      <c r="M2746" s="135"/>
      <c r="N2746" s="135"/>
      <c r="O2746" s="23" t="e">
        <f t="shared" si="622"/>
        <v>#DIV/0!</v>
      </c>
      <c r="P2746" s="19">
        <f t="shared" si="618"/>
        <v>0</v>
      </c>
      <c r="R2746" s="5"/>
    </row>
    <row r="2747" spans="1:18" s="2" customFormat="1" ht="15" customHeight="1" x14ac:dyDescent="0.2">
      <c r="A2747" s="52"/>
      <c r="B2747" s="48"/>
      <c r="C2747" s="49" t="s">
        <v>16</v>
      </c>
      <c r="D2747" s="140">
        <f t="shared" si="619"/>
        <v>9992770</v>
      </c>
      <c r="E2747" s="140">
        <v>13403770</v>
      </c>
      <c r="F2747" s="140">
        <v>13403770</v>
      </c>
      <c r="G2747" s="50">
        <f t="shared" si="617"/>
        <v>100</v>
      </c>
      <c r="H2747" s="140">
        <v>3617070</v>
      </c>
      <c r="I2747" s="140">
        <f t="shared" si="615"/>
        <v>4900070</v>
      </c>
      <c r="J2747" s="140">
        <f t="shared" si="616"/>
        <v>4900070</v>
      </c>
      <c r="K2747" s="50">
        <f t="shared" si="621"/>
        <v>100</v>
      </c>
      <c r="L2747" s="140">
        <v>6375700</v>
      </c>
      <c r="M2747" s="140">
        <v>8503700</v>
      </c>
      <c r="N2747" s="140">
        <v>8503700</v>
      </c>
      <c r="O2747" s="50">
        <f t="shared" si="622"/>
        <v>100</v>
      </c>
      <c r="P2747" s="34">
        <f t="shared" si="618"/>
        <v>3411000</v>
      </c>
      <c r="R2747" s="5"/>
    </row>
    <row r="2748" spans="1:18" s="2" customFormat="1" ht="15" hidden="1" customHeight="1" x14ac:dyDescent="0.2">
      <c r="A2748" s="52"/>
      <c r="B2748" s="32"/>
      <c r="C2748" s="22" t="s">
        <v>17</v>
      </c>
      <c r="D2748" s="135">
        <f t="shared" si="619"/>
        <v>0</v>
      </c>
      <c r="E2748" s="135"/>
      <c r="F2748" s="135"/>
      <c r="G2748" s="23" t="e">
        <f t="shared" si="617"/>
        <v>#DIV/0!</v>
      </c>
      <c r="H2748" s="135"/>
      <c r="I2748" s="135">
        <f t="shared" si="615"/>
        <v>0</v>
      </c>
      <c r="J2748" s="135">
        <f t="shared" si="616"/>
        <v>0</v>
      </c>
      <c r="K2748" s="23" t="e">
        <f t="shared" si="621"/>
        <v>#DIV/0!</v>
      </c>
      <c r="L2748" s="135"/>
      <c r="M2748" s="135"/>
      <c r="N2748" s="135"/>
      <c r="O2748" s="23" t="e">
        <f t="shared" si="622"/>
        <v>#DIV/0!</v>
      </c>
      <c r="P2748" s="19">
        <f t="shared" si="618"/>
        <v>0</v>
      </c>
      <c r="R2748" s="5"/>
    </row>
    <row r="2749" spans="1:18" s="2" customFormat="1" ht="38.25" hidden="1" customHeight="1" x14ac:dyDescent="0.2">
      <c r="A2749" s="52"/>
      <c r="B2749" s="48"/>
      <c r="C2749" s="110" t="s">
        <v>149</v>
      </c>
      <c r="D2749" s="140">
        <f t="shared" si="619"/>
        <v>0</v>
      </c>
      <c r="E2749" s="140"/>
      <c r="F2749" s="140"/>
      <c r="G2749" s="50" t="e">
        <f t="shared" si="617"/>
        <v>#DIV/0!</v>
      </c>
      <c r="H2749" s="140"/>
      <c r="I2749" s="140">
        <f t="shared" si="615"/>
        <v>0</v>
      </c>
      <c r="J2749" s="140">
        <f t="shared" si="616"/>
        <v>0</v>
      </c>
      <c r="K2749" s="50"/>
      <c r="L2749" s="140"/>
      <c r="M2749" s="140"/>
      <c r="N2749" s="140"/>
      <c r="O2749" s="50" t="e">
        <f t="shared" si="622"/>
        <v>#DIV/0!</v>
      </c>
      <c r="P2749" s="19">
        <f t="shared" si="618"/>
        <v>0</v>
      </c>
      <c r="R2749" s="5"/>
    </row>
    <row r="2750" spans="1:18" s="2" customFormat="1" ht="13.5" hidden="1" customHeight="1" x14ac:dyDescent="0.2">
      <c r="A2750" s="52"/>
      <c r="B2750" s="32"/>
      <c r="C2750" s="25" t="s">
        <v>111</v>
      </c>
      <c r="D2750" s="135">
        <f t="shared" si="619"/>
        <v>0</v>
      </c>
      <c r="E2750" s="135">
        <f>SUM(E2752)</f>
        <v>0</v>
      </c>
      <c r="F2750" s="135">
        <f>SUM(F2752)</f>
        <v>0</v>
      </c>
      <c r="G2750" s="23" t="e">
        <f t="shared" si="617"/>
        <v>#DIV/0!</v>
      </c>
      <c r="H2750" s="135">
        <f>SUM(H2752)</f>
        <v>0</v>
      </c>
      <c r="I2750" s="135">
        <f t="shared" si="615"/>
        <v>0</v>
      </c>
      <c r="J2750" s="135">
        <f t="shared" si="616"/>
        <v>0</v>
      </c>
      <c r="K2750" s="23"/>
      <c r="L2750" s="135">
        <f>SUM(L2752)</f>
        <v>0</v>
      </c>
      <c r="M2750" s="135">
        <f>SUM(M2752)</f>
        <v>0</v>
      </c>
      <c r="N2750" s="135">
        <f>SUM(N2752)</f>
        <v>0</v>
      </c>
      <c r="O2750" s="23" t="e">
        <f t="shared" si="622"/>
        <v>#DIV/0!</v>
      </c>
      <c r="P2750" s="19">
        <f t="shared" si="618"/>
        <v>0</v>
      </c>
      <c r="R2750" s="5"/>
    </row>
    <row r="2751" spans="1:18" s="2" customFormat="1" hidden="1" x14ac:dyDescent="0.2">
      <c r="A2751" s="52"/>
      <c r="B2751" s="32"/>
      <c r="C2751" s="26" t="s">
        <v>22</v>
      </c>
      <c r="D2751" s="135"/>
      <c r="E2751" s="135"/>
      <c r="F2751" s="135"/>
      <c r="G2751" s="23"/>
      <c r="H2751" s="135"/>
      <c r="I2751" s="135">
        <f t="shared" si="615"/>
        <v>0</v>
      </c>
      <c r="J2751" s="135">
        <f t="shared" si="616"/>
        <v>0</v>
      </c>
      <c r="K2751" s="23"/>
      <c r="L2751" s="135"/>
      <c r="M2751" s="135"/>
      <c r="N2751" s="135"/>
      <c r="O2751" s="23"/>
      <c r="P2751" s="19">
        <f t="shared" si="618"/>
        <v>0</v>
      </c>
      <c r="R2751" s="5"/>
    </row>
    <row r="2752" spans="1:18" s="2" customFormat="1" ht="14.25" hidden="1" customHeight="1" x14ac:dyDescent="0.2">
      <c r="A2752" s="52"/>
      <c r="B2752" s="48"/>
      <c r="C2752" s="49" t="s">
        <v>7</v>
      </c>
      <c r="D2752" s="140">
        <f t="shared" si="619"/>
        <v>0</v>
      </c>
      <c r="E2752" s="140"/>
      <c r="F2752" s="140"/>
      <c r="G2752" s="50" t="e">
        <f t="shared" si="617"/>
        <v>#DIV/0!</v>
      </c>
      <c r="H2752" s="140"/>
      <c r="I2752" s="140">
        <f t="shared" si="615"/>
        <v>0</v>
      </c>
      <c r="J2752" s="140">
        <f t="shared" si="616"/>
        <v>0</v>
      </c>
      <c r="K2752" s="50"/>
      <c r="L2752" s="140"/>
      <c r="M2752" s="140"/>
      <c r="N2752" s="140"/>
      <c r="O2752" s="50" t="e">
        <f t="shared" si="622"/>
        <v>#DIV/0!</v>
      </c>
      <c r="P2752" s="19">
        <f t="shared" si="618"/>
        <v>0</v>
      </c>
      <c r="R2752" s="5"/>
    </row>
    <row r="2753" spans="1:18" s="2" customFormat="1" hidden="1" x14ac:dyDescent="0.2">
      <c r="A2753" s="52"/>
      <c r="B2753" s="32"/>
      <c r="C2753" s="27" t="s">
        <v>15</v>
      </c>
      <c r="D2753" s="135">
        <f t="shared" si="619"/>
        <v>0</v>
      </c>
      <c r="E2753" s="135"/>
      <c r="F2753" s="135"/>
      <c r="G2753" s="23" t="e">
        <f t="shared" si="617"/>
        <v>#DIV/0!</v>
      </c>
      <c r="H2753" s="135"/>
      <c r="I2753" s="135">
        <f t="shared" si="615"/>
        <v>0</v>
      </c>
      <c r="J2753" s="135">
        <f t="shared" si="616"/>
        <v>0</v>
      </c>
      <c r="K2753" s="23" t="e">
        <f t="shared" si="621"/>
        <v>#DIV/0!</v>
      </c>
      <c r="L2753" s="135"/>
      <c r="M2753" s="135"/>
      <c r="N2753" s="135"/>
      <c r="O2753" s="23" t="e">
        <f t="shared" si="622"/>
        <v>#DIV/0!</v>
      </c>
      <c r="P2753" s="19">
        <f t="shared" si="618"/>
        <v>0</v>
      </c>
      <c r="R2753" s="5"/>
    </row>
    <row r="2754" spans="1:18" s="2" customFormat="1" ht="39" hidden="1" customHeight="1" x14ac:dyDescent="0.2">
      <c r="A2754" s="52"/>
      <c r="B2754" s="48"/>
      <c r="C2754" s="53" t="s">
        <v>150</v>
      </c>
      <c r="D2754" s="140">
        <f t="shared" si="619"/>
        <v>0</v>
      </c>
      <c r="E2754" s="140"/>
      <c r="F2754" s="140"/>
      <c r="G2754" s="50" t="e">
        <f t="shared" si="617"/>
        <v>#DIV/0!</v>
      </c>
      <c r="H2754" s="140"/>
      <c r="I2754" s="140">
        <f t="shared" si="615"/>
        <v>0</v>
      </c>
      <c r="J2754" s="135">
        <f t="shared" si="616"/>
        <v>0</v>
      </c>
      <c r="K2754" s="50" t="e">
        <f t="shared" si="621"/>
        <v>#DIV/0!</v>
      </c>
      <c r="L2754" s="140"/>
      <c r="M2754" s="140"/>
      <c r="N2754" s="140"/>
      <c r="O2754" s="50" t="e">
        <f t="shared" si="622"/>
        <v>#DIV/0!</v>
      </c>
      <c r="P2754" s="34">
        <f t="shared" si="618"/>
        <v>0</v>
      </c>
      <c r="R2754" s="5"/>
    </row>
    <row r="2755" spans="1:18" s="2" customFormat="1" ht="16.5" customHeight="1" x14ac:dyDescent="0.2">
      <c r="A2755" s="52"/>
      <c r="B2755" s="32">
        <v>92109</v>
      </c>
      <c r="C2755" s="25" t="s">
        <v>51</v>
      </c>
      <c r="D2755" s="135">
        <f t="shared" si="619"/>
        <v>65676558</v>
      </c>
      <c r="E2755" s="135">
        <f>SUM(E2756,E2765)</f>
        <v>81291509</v>
      </c>
      <c r="F2755" s="135">
        <f>SUM(F2756,F2765)</f>
        <v>81085587.900000006</v>
      </c>
      <c r="G2755" s="23">
        <f t="shared" si="617"/>
        <v>99.746688058158711</v>
      </c>
      <c r="H2755" s="135">
        <f>SUM(H2756,H2765)</f>
        <v>65676558</v>
      </c>
      <c r="I2755" s="135">
        <f t="shared" si="615"/>
        <v>81291509</v>
      </c>
      <c r="J2755" s="135">
        <f t="shared" si="616"/>
        <v>81085587.900000006</v>
      </c>
      <c r="K2755" s="23">
        <f t="shared" si="621"/>
        <v>99.746688058158711</v>
      </c>
      <c r="L2755" s="135"/>
      <c r="M2755" s="135"/>
      <c r="N2755" s="135"/>
      <c r="O2755" s="23"/>
      <c r="P2755" s="59">
        <f t="shared" si="618"/>
        <v>15614951</v>
      </c>
      <c r="R2755" s="5"/>
    </row>
    <row r="2756" spans="1:18" s="2" customFormat="1" ht="12" customHeight="1" x14ac:dyDescent="0.2">
      <c r="A2756" s="52"/>
      <c r="B2756" s="45"/>
      <c r="C2756" s="41" t="s">
        <v>110</v>
      </c>
      <c r="D2756" s="135">
        <f t="shared" si="619"/>
        <v>43834467</v>
      </c>
      <c r="E2756" s="135">
        <f>SUM(E2758,E2762,E2763,E2764)</f>
        <v>58628339</v>
      </c>
      <c r="F2756" s="135">
        <f>SUM(F2758,F2762,F2763,F2764)</f>
        <v>58628339</v>
      </c>
      <c r="G2756" s="23">
        <f t="shared" si="617"/>
        <v>100</v>
      </c>
      <c r="H2756" s="135">
        <f>SUM(H2758,H2762,H2763,H2764)</f>
        <v>43834467</v>
      </c>
      <c r="I2756" s="135">
        <f t="shared" si="615"/>
        <v>58628339</v>
      </c>
      <c r="J2756" s="135">
        <f t="shared" si="616"/>
        <v>58628339</v>
      </c>
      <c r="K2756" s="23">
        <f t="shared" si="621"/>
        <v>100</v>
      </c>
      <c r="L2756" s="135"/>
      <c r="M2756" s="135"/>
      <c r="N2756" s="135"/>
      <c r="O2756" s="23"/>
      <c r="P2756" s="19">
        <f t="shared" si="618"/>
        <v>14793872</v>
      </c>
      <c r="R2756" s="5"/>
    </row>
    <row r="2757" spans="1:18" s="2" customFormat="1" x14ac:dyDescent="0.2">
      <c r="A2757" s="52"/>
      <c r="B2757" s="45"/>
      <c r="C2757" s="27" t="s">
        <v>22</v>
      </c>
      <c r="D2757" s="135"/>
      <c r="E2757" s="135"/>
      <c r="F2757" s="135"/>
      <c r="G2757" s="23"/>
      <c r="H2757" s="135"/>
      <c r="I2757" s="135"/>
      <c r="J2757" s="135"/>
      <c r="K2757" s="23"/>
      <c r="L2757" s="135"/>
      <c r="M2757" s="135"/>
      <c r="N2757" s="135"/>
      <c r="O2757" s="23"/>
      <c r="P2757" s="19">
        <f t="shared" si="618"/>
        <v>0</v>
      </c>
      <c r="R2757" s="5"/>
    </row>
    <row r="2758" spans="1:18" s="2" customFormat="1" ht="15" hidden="1" customHeight="1" x14ac:dyDescent="0.2">
      <c r="A2758" s="52"/>
      <c r="B2758" s="45"/>
      <c r="C2758" s="22" t="s">
        <v>14</v>
      </c>
      <c r="D2758" s="135"/>
      <c r="E2758" s="135">
        <f>SUM(E2760:E2761)</f>
        <v>0</v>
      </c>
      <c r="F2758" s="135"/>
      <c r="G2758" s="23" t="e">
        <f t="shared" si="617"/>
        <v>#DIV/0!</v>
      </c>
      <c r="H2758" s="135"/>
      <c r="I2758" s="135">
        <f t="shared" si="615"/>
        <v>0</v>
      </c>
      <c r="J2758" s="135">
        <f t="shared" si="616"/>
        <v>0</v>
      </c>
      <c r="K2758" s="23" t="e">
        <f t="shared" si="621"/>
        <v>#DIV/0!</v>
      </c>
      <c r="L2758" s="135"/>
      <c r="M2758" s="135"/>
      <c r="N2758" s="135"/>
      <c r="O2758" s="23"/>
      <c r="P2758" s="19">
        <f t="shared" si="618"/>
        <v>0</v>
      </c>
      <c r="R2758" s="5"/>
    </row>
    <row r="2759" spans="1:18" s="2" customFormat="1" hidden="1" x14ac:dyDescent="0.2">
      <c r="A2759" s="52"/>
      <c r="B2759" s="45"/>
      <c r="C2759" s="27" t="s">
        <v>15</v>
      </c>
      <c r="D2759" s="135"/>
      <c r="E2759" s="135"/>
      <c r="F2759" s="135"/>
      <c r="G2759" s="23"/>
      <c r="H2759" s="135"/>
      <c r="I2759" s="135">
        <f t="shared" si="615"/>
        <v>0</v>
      </c>
      <c r="J2759" s="135">
        <f t="shared" si="616"/>
        <v>0</v>
      </c>
      <c r="K2759" s="23"/>
      <c r="L2759" s="135"/>
      <c r="M2759" s="135"/>
      <c r="N2759" s="135"/>
      <c r="O2759" s="23"/>
      <c r="P2759" s="19">
        <f t="shared" si="618"/>
        <v>0</v>
      </c>
      <c r="R2759" s="5"/>
    </row>
    <row r="2760" spans="1:18" s="2" customFormat="1" ht="15" hidden="1" customHeight="1" x14ac:dyDescent="0.2">
      <c r="A2760" s="52"/>
      <c r="B2760" s="45"/>
      <c r="C2760" s="27" t="s">
        <v>19</v>
      </c>
      <c r="D2760" s="135">
        <f t="shared" si="619"/>
        <v>0</v>
      </c>
      <c r="E2760" s="135"/>
      <c r="F2760" s="135"/>
      <c r="G2760" s="23" t="e">
        <f t="shared" si="617"/>
        <v>#DIV/0!</v>
      </c>
      <c r="H2760" s="135"/>
      <c r="I2760" s="135">
        <f t="shared" si="615"/>
        <v>0</v>
      </c>
      <c r="J2760" s="135">
        <f t="shared" si="616"/>
        <v>0</v>
      </c>
      <c r="K2760" s="23" t="e">
        <f t="shared" si="621"/>
        <v>#DIV/0!</v>
      </c>
      <c r="L2760" s="135"/>
      <c r="M2760" s="135"/>
      <c r="N2760" s="135"/>
      <c r="O2760" s="23"/>
      <c r="P2760" s="19">
        <f t="shared" si="618"/>
        <v>0</v>
      </c>
      <c r="R2760" s="5"/>
    </row>
    <row r="2761" spans="1:18" s="2" customFormat="1" ht="15" hidden="1" customHeight="1" x14ac:dyDescent="0.2">
      <c r="A2761" s="52"/>
      <c r="B2761" s="45"/>
      <c r="C2761" s="27" t="s">
        <v>18</v>
      </c>
      <c r="D2761" s="135"/>
      <c r="E2761" s="135"/>
      <c r="F2761" s="135"/>
      <c r="G2761" s="23" t="e">
        <f t="shared" si="617"/>
        <v>#DIV/0!</v>
      </c>
      <c r="H2761" s="135"/>
      <c r="I2761" s="135">
        <f t="shared" si="615"/>
        <v>0</v>
      </c>
      <c r="J2761" s="135">
        <f t="shared" si="616"/>
        <v>0</v>
      </c>
      <c r="K2761" s="23" t="e">
        <f t="shared" si="621"/>
        <v>#DIV/0!</v>
      </c>
      <c r="L2761" s="135"/>
      <c r="M2761" s="135"/>
      <c r="N2761" s="135"/>
      <c r="O2761" s="23"/>
      <c r="P2761" s="19">
        <f t="shared" si="618"/>
        <v>0</v>
      </c>
      <c r="R2761" s="5"/>
    </row>
    <row r="2762" spans="1:18" s="2" customFormat="1" ht="12" customHeight="1" x14ac:dyDescent="0.2">
      <c r="A2762" s="52"/>
      <c r="B2762" s="45"/>
      <c r="C2762" s="22" t="s">
        <v>16</v>
      </c>
      <c r="D2762" s="135">
        <f t="shared" si="619"/>
        <v>43834467</v>
      </c>
      <c r="E2762" s="135">
        <v>58628339</v>
      </c>
      <c r="F2762" s="135">
        <v>58628339</v>
      </c>
      <c r="G2762" s="23">
        <f t="shared" si="617"/>
        <v>100</v>
      </c>
      <c r="H2762" s="135">
        <v>43834467</v>
      </c>
      <c r="I2762" s="135">
        <f t="shared" si="615"/>
        <v>58628339</v>
      </c>
      <c r="J2762" s="135">
        <f t="shared" si="616"/>
        <v>58628339</v>
      </c>
      <c r="K2762" s="23">
        <f>J2762/I2762*100</f>
        <v>100</v>
      </c>
      <c r="L2762" s="135"/>
      <c r="M2762" s="135"/>
      <c r="N2762" s="135"/>
      <c r="O2762" s="23"/>
      <c r="P2762" s="19">
        <f t="shared" si="618"/>
        <v>14793872</v>
      </c>
      <c r="R2762" s="5"/>
    </row>
    <row r="2763" spans="1:18" s="2" customFormat="1" ht="15" hidden="1" customHeight="1" x14ac:dyDescent="0.2">
      <c r="A2763" s="52"/>
      <c r="B2763" s="45"/>
      <c r="C2763" s="22" t="s">
        <v>17</v>
      </c>
      <c r="D2763" s="135">
        <f t="shared" si="619"/>
        <v>0</v>
      </c>
      <c r="E2763" s="135"/>
      <c r="F2763" s="135"/>
      <c r="G2763" s="23" t="e">
        <f t="shared" si="617"/>
        <v>#DIV/0!</v>
      </c>
      <c r="H2763" s="135"/>
      <c r="I2763" s="135">
        <f t="shared" si="615"/>
        <v>0</v>
      </c>
      <c r="J2763" s="135">
        <f t="shared" si="616"/>
        <v>0</v>
      </c>
      <c r="K2763" s="23" t="e">
        <f t="shared" si="621"/>
        <v>#DIV/0!</v>
      </c>
      <c r="L2763" s="135"/>
      <c r="M2763" s="135"/>
      <c r="N2763" s="135"/>
      <c r="O2763" s="23"/>
      <c r="P2763" s="19">
        <f t="shared" si="618"/>
        <v>0</v>
      </c>
      <c r="R2763" s="5"/>
    </row>
    <row r="2764" spans="1:18" s="2" customFormat="1" ht="39" hidden="1" customHeight="1" x14ac:dyDescent="0.2">
      <c r="A2764" s="52"/>
      <c r="B2764" s="45"/>
      <c r="C2764" s="24" t="s">
        <v>149</v>
      </c>
      <c r="D2764" s="135">
        <f t="shared" si="619"/>
        <v>0</v>
      </c>
      <c r="E2764" s="135"/>
      <c r="F2764" s="135"/>
      <c r="G2764" s="23" t="e">
        <f t="shared" si="617"/>
        <v>#DIV/0!</v>
      </c>
      <c r="H2764" s="135"/>
      <c r="I2764" s="135">
        <f t="shared" si="615"/>
        <v>0</v>
      </c>
      <c r="J2764" s="135">
        <f t="shared" si="616"/>
        <v>0</v>
      </c>
      <c r="K2764" s="23" t="e">
        <f t="shared" si="621"/>
        <v>#DIV/0!</v>
      </c>
      <c r="L2764" s="135"/>
      <c r="M2764" s="135"/>
      <c r="N2764" s="135"/>
      <c r="O2764" s="23"/>
      <c r="P2764" s="19">
        <f t="shared" si="618"/>
        <v>0</v>
      </c>
      <c r="R2764" s="5"/>
    </row>
    <row r="2765" spans="1:18" s="2" customFormat="1" ht="14.25" customHeight="1" x14ac:dyDescent="0.2">
      <c r="A2765" s="52"/>
      <c r="B2765" s="45"/>
      <c r="C2765" s="25" t="s">
        <v>111</v>
      </c>
      <c r="D2765" s="135">
        <f t="shared" si="619"/>
        <v>21842091</v>
      </c>
      <c r="E2765" s="135">
        <f>SUM(E2767)</f>
        <v>22663170</v>
      </c>
      <c r="F2765" s="135">
        <f>SUM(F2767)</f>
        <v>22457248.899999999</v>
      </c>
      <c r="G2765" s="23">
        <f t="shared" si="617"/>
        <v>99.091384391503922</v>
      </c>
      <c r="H2765" s="135">
        <f>SUM(H2767)</f>
        <v>21842091</v>
      </c>
      <c r="I2765" s="135">
        <f t="shared" si="615"/>
        <v>22663170</v>
      </c>
      <c r="J2765" s="135">
        <f t="shared" si="616"/>
        <v>22457248.899999999</v>
      </c>
      <c r="K2765" s="23">
        <f>J2765/I2765*100</f>
        <v>99.091384391503922</v>
      </c>
      <c r="L2765" s="135"/>
      <c r="M2765" s="135"/>
      <c r="N2765" s="135"/>
      <c r="O2765" s="23"/>
      <c r="P2765" s="19">
        <f t="shared" si="618"/>
        <v>821079</v>
      </c>
      <c r="R2765" s="5"/>
    </row>
    <row r="2766" spans="1:18" s="2" customFormat="1" x14ac:dyDescent="0.2">
      <c r="A2766" s="52"/>
      <c r="B2766" s="45"/>
      <c r="C2766" s="131" t="s">
        <v>22</v>
      </c>
      <c r="D2766" s="135"/>
      <c r="E2766" s="135"/>
      <c r="F2766" s="135"/>
      <c r="G2766" s="23"/>
      <c r="H2766" s="135"/>
      <c r="I2766" s="135"/>
      <c r="J2766" s="135"/>
      <c r="K2766" s="23"/>
      <c r="L2766" s="135"/>
      <c r="M2766" s="135"/>
      <c r="N2766" s="135"/>
      <c r="O2766" s="23"/>
      <c r="P2766" s="19">
        <f t="shared" si="618"/>
        <v>0</v>
      </c>
      <c r="R2766" s="5"/>
    </row>
    <row r="2767" spans="1:18" s="2" customFormat="1" ht="13.5" customHeight="1" x14ac:dyDescent="0.2">
      <c r="A2767" s="52"/>
      <c r="B2767" s="112"/>
      <c r="C2767" s="132" t="s">
        <v>7</v>
      </c>
      <c r="D2767" s="140">
        <f t="shared" si="619"/>
        <v>21842091</v>
      </c>
      <c r="E2767" s="140">
        <v>22663170</v>
      </c>
      <c r="F2767" s="140">
        <v>22457248.899999999</v>
      </c>
      <c r="G2767" s="50">
        <f t="shared" si="617"/>
        <v>99.091384391503922</v>
      </c>
      <c r="H2767" s="140">
        <v>21842091</v>
      </c>
      <c r="I2767" s="140">
        <f t="shared" si="615"/>
        <v>22663170</v>
      </c>
      <c r="J2767" s="140">
        <f t="shared" si="616"/>
        <v>22457248.899999999</v>
      </c>
      <c r="K2767" s="50">
        <f t="shared" si="621"/>
        <v>99.091384391503922</v>
      </c>
      <c r="L2767" s="135"/>
      <c r="M2767" s="135"/>
      <c r="N2767" s="135"/>
      <c r="O2767" s="23"/>
      <c r="P2767" s="19">
        <f t="shared" si="618"/>
        <v>821079</v>
      </c>
      <c r="R2767" s="5"/>
    </row>
    <row r="2768" spans="1:18" s="2" customFormat="1" hidden="1" x14ac:dyDescent="0.2">
      <c r="A2768" s="52"/>
      <c r="B2768" s="45"/>
      <c r="C2768" s="27" t="s">
        <v>15</v>
      </c>
      <c r="D2768" s="135"/>
      <c r="E2768" s="135"/>
      <c r="F2768" s="135"/>
      <c r="G2768" s="23"/>
      <c r="H2768" s="135"/>
      <c r="I2768" s="135">
        <f t="shared" si="615"/>
        <v>0</v>
      </c>
      <c r="J2768" s="135">
        <f t="shared" si="616"/>
        <v>0</v>
      </c>
      <c r="K2768" s="23"/>
      <c r="L2768" s="135"/>
      <c r="M2768" s="135"/>
      <c r="N2768" s="135"/>
      <c r="O2768" s="23"/>
      <c r="P2768" s="19">
        <f t="shared" si="618"/>
        <v>0</v>
      </c>
      <c r="R2768" s="5"/>
    </row>
    <row r="2769" spans="1:18" s="2" customFormat="1" ht="39" hidden="1" customHeight="1" x14ac:dyDescent="0.2">
      <c r="A2769" s="52"/>
      <c r="B2769" s="112"/>
      <c r="C2769" s="53" t="s">
        <v>226</v>
      </c>
      <c r="D2769" s="140"/>
      <c r="E2769" s="140"/>
      <c r="F2769" s="140"/>
      <c r="G2769" s="50" t="e">
        <f t="shared" si="617"/>
        <v>#DIV/0!</v>
      </c>
      <c r="H2769" s="140"/>
      <c r="I2769" s="140">
        <f t="shared" si="615"/>
        <v>0</v>
      </c>
      <c r="J2769" s="140">
        <f t="shared" si="616"/>
        <v>0</v>
      </c>
      <c r="K2769" s="50" t="e">
        <f t="shared" ref="K2769" si="623">J2769/I2769*100</f>
        <v>#DIV/0!</v>
      </c>
      <c r="L2769" s="140"/>
      <c r="M2769" s="140"/>
      <c r="N2769" s="140"/>
      <c r="O2769" s="50"/>
      <c r="P2769" s="34">
        <f t="shared" si="618"/>
        <v>0</v>
      </c>
      <c r="R2769" s="5"/>
    </row>
    <row r="2770" spans="1:18" s="2" customFormat="1" ht="18.75" customHeight="1" x14ac:dyDescent="0.2">
      <c r="A2770" s="52"/>
      <c r="B2770" s="85">
        <v>92110</v>
      </c>
      <c r="C2770" s="25" t="s">
        <v>52</v>
      </c>
      <c r="D2770" s="135">
        <f t="shared" si="619"/>
        <v>11333690</v>
      </c>
      <c r="E2770" s="139">
        <f>SUM(E2771,E2780)</f>
        <v>11503490</v>
      </c>
      <c r="F2770" s="135">
        <f>SUM(F2771,F2780)</f>
        <v>11503490</v>
      </c>
      <c r="G2770" s="23">
        <f t="shared" si="617"/>
        <v>100</v>
      </c>
      <c r="H2770" s="139">
        <f>SUM(H2771,H2780)</f>
        <v>11333690</v>
      </c>
      <c r="I2770" s="135">
        <f t="shared" si="615"/>
        <v>11503490</v>
      </c>
      <c r="J2770" s="135">
        <f t="shared" si="616"/>
        <v>11503490</v>
      </c>
      <c r="K2770" s="54">
        <f t="shared" si="621"/>
        <v>100</v>
      </c>
      <c r="L2770" s="139"/>
      <c r="M2770" s="139"/>
      <c r="N2770" s="139"/>
      <c r="O2770" s="54"/>
      <c r="P2770" s="58">
        <f t="shared" si="618"/>
        <v>169800</v>
      </c>
      <c r="R2770" s="5"/>
    </row>
    <row r="2771" spans="1:18" s="2" customFormat="1" ht="13.5" customHeight="1" x14ac:dyDescent="0.2">
      <c r="A2771" s="57"/>
      <c r="B2771" s="46"/>
      <c r="C2771" s="231" t="s">
        <v>110</v>
      </c>
      <c r="D2771" s="136">
        <f t="shared" si="619"/>
        <v>3333690</v>
      </c>
      <c r="E2771" s="136">
        <f>SUM(E2773,E2777,E2778,E2779)</f>
        <v>3953490</v>
      </c>
      <c r="F2771" s="136">
        <f>SUM(F2773,F2777,F2778,F2779)</f>
        <v>3953490</v>
      </c>
      <c r="G2771" s="38">
        <f t="shared" si="617"/>
        <v>100</v>
      </c>
      <c r="H2771" s="136">
        <f>SUM(H2773,H2777,H2778,H2779)</f>
        <v>3333690</v>
      </c>
      <c r="I2771" s="136">
        <f t="shared" si="615"/>
        <v>3953490</v>
      </c>
      <c r="J2771" s="136">
        <f t="shared" si="616"/>
        <v>3953490</v>
      </c>
      <c r="K2771" s="38">
        <f t="shared" si="621"/>
        <v>100</v>
      </c>
      <c r="L2771" s="136"/>
      <c r="M2771" s="136"/>
      <c r="N2771" s="136"/>
      <c r="O2771" s="38"/>
      <c r="P2771" s="19">
        <f t="shared" si="618"/>
        <v>619800</v>
      </c>
      <c r="R2771" s="5"/>
    </row>
    <row r="2772" spans="1:18" s="2" customFormat="1" x14ac:dyDescent="0.2">
      <c r="A2772" s="52"/>
      <c r="B2772" s="45"/>
      <c r="C2772" s="27" t="s">
        <v>22</v>
      </c>
      <c r="D2772" s="135"/>
      <c r="E2772" s="135"/>
      <c r="F2772" s="135"/>
      <c r="G2772" s="23"/>
      <c r="H2772" s="135"/>
      <c r="I2772" s="135"/>
      <c r="J2772" s="135"/>
      <c r="K2772" s="23"/>
      <c r="L2772" s="135"/>
      <c r="M2772" s="135"/>
      <c r="N2772" s="135"/>
      <c r="O2772" s="23"/>
      <c r="P2772" s="19">
        <f t="shared" si="618"/>
        <v>0</v>
      </c>
      <c r="R2772" s="5"/>
    </row>
    <row r="2773" spans="1:18" s="2" customFormat="1" ht="15" hidden="1" customHeight="1" x14ac:dyDescent="0.2">
      <c r="A2773" s="52"/>
      <c r="B2773" s="45"/>
      <c r="C2773" s="22" t="s">
        <v>14</v>
      </c>
      <c r="D2773" s="135">
        <f t="shared" si="619"/>
        <v>0</v>
      </c>
      <c r="E2773" s="135">
        <f>SUM(E2775:E2776)</f>
        <v>0</v>
      </c>
      <c r="F2773" s="135">
        <f>SUM(F2775:F2776)</f>
        <v>0</v>
      </c>
      <c r="G2773" s="23" t="e">
        <f t="shared" si="617"/>
        <v>#DIV/0!</v>
      </c>
      <c r="H2773" s="135">
        <f>SUM(H2775:H2776)</f>
        <v>0</v>
      </c>
      <c r="I2773" s="135">
        <f t="shared" si="615"/>
        <v>0</v>
      </c>
      <c r="J2773" s="135">
        <f t="shared" si="616"/>
        <v>0</v>
      </c>
      <c r="K2773" s="23" t="e">
        <f t="shared" si="621"/>
        <v>#DIV/0!</v>
      </c>
      <c r="L2773" s="135">
        <f>SUM(L2775:L2776)</f>
        <v>0</v>
      </c>
      <c r="M2773" s="135"/>
      <c r="N2773" s="135"/>
      <c r="O2773" s="23" t="e">
        <f t="shared" si="622"/>
        <v>#DIV/0!</v>
      </c>
      <c r="P2773" s="19">
        <f t="shared" si="618"/>
        <v>0</v>
      </c>
      <c r="R2773" s="5"/>
    </row>
    <row r="2774" spans="1:18" s="2" customFormat="1" ht="15" hidden="1" customHeight="1" x14ac:dyDescent="0.2">
      <c r="A2774" s="52"/>
      <c r="B2774" s="45"/>
      <c r="C2774" s="27" t="s">
        <v>15</v>
      </c>
      <c r="D2774" s="135">
        <f t="shared" si="619"/>
        <v>0</v>
      </c>
      <c r="E2774" s="135"/>
      <c r="F2774" s="135"/>
      <c r="G2774" s="23" t="e">
        <f t="shared" si="617"/>
        <v>#DIV/0!</v>
      </c>
      <c r="H2774" s="135"/>
      <c r="I2774" s="135">
        <f t="shared" si="615"/>
        <v>0</v>
      </c>
      <c r="J2774" s="135">
        <f t="shared" si="616"/>
        <v>0</v>
      </c>
      <c r="K2774" s="23" t="e">
        <f t="shared" si="621"/>
        <v>#DIV/0!</v>
      </c>
      <c r="L2774" s="135"/>
      <c r="M2774" s="135"/>
      <c r="N2774" s="135"/>
      <c r="O2774" s="23" t="e">
        <f t="shared" si="622"/>
        <v>#DIV/0!</v>
      </c>
      <c r="P2774" s="19">
        <f t="shared" si="618"/>
        <v>0</v>
      </c>
      <c r="R2774" s="5"/>
    </row>
    <row r="2775" spans="1:18" s="2" customFormat="1" ht="15" hidden="1" customHeight="1" x14ac:dyDescent="0.2">
      <c r="A2775" s="52"/>
      <c r="B2775" s="45"/>
      <c r="C2775" s="27" t="s">
        <v>19</v>
      </c>
      <c r="D2775" s="135">
        <f t="shared" si="619"/>
        <v>0</v>
      </c>
      <c r="E2775" s="135"/>
      <c r="F2775" s="135"/>
      <c r="G2775" s="23" t="e">
        <f t="shared" si="617"/>
        <v>#DIV/0!</v>
      </c>
      <c r="H2775" s="135"/>
      <c r="I2775" s="135">
        <f t="shared" si="615"/>
        <v>0</v>
      </c>
      <c r="J2775" s="135">
        <f t="shared" si="616"/>
        <v>0</v>
      </c>
      <c r="K2775" s="23" t="e">
        <f t="shared" si="621"/>
        <v>#DIV/0!</v>
      </c>
      <c r="L2775" s="135"/>
      <c r="M2775" s="135"/>
      <c r="N2775" s="135"/>
      <c r="O2775" s="23" t="e">
        <f t="shared" si="622"/>
        <v>#DIV/0!</v>
      </c>
      <c r="P2775" s="19">
        <f t="shared" si="618"/>
        <v>0</v>
      </c>
      <c r="R2775" s="5"/>
    </row>
    <row r="2776" spans="1:18" s="2" customFormat="1" ht="15" hidden="1" customHeight="1" x14ac:dyDescent="0.2">
      <c r="A2776" s="52"/>
      <c r="B2776" s="45"/>
      <c r="C2776" s="27" t="s">
        <v>18</v>
      </c>
      <c r="D2776" s="135">
        <f t="shared" si="619"/>
        <v>0</v>
      </c>
      <c r="E2776" s="135"/>
      <c r="F2776" s="135"/>
      <c r="G2776" s="23" t="e">
        <f t="shared" si="617"/>
        <v>#DIV/0!</v>
      </c>
      <c r="H2776" s="135"/>
      <c r="I2776" s="135">
        <f t="shared" si="615"/>
        <v>0</v>
      </c>
      <c r="J2776" s="135">
        <f t="shared" si="616"/>
        <v>0</v>
      </c>
      <c r="K2776" s="23" t="e">
        <f t="shared" si="621"/>
        <v>#DIV/0!</v>
      </c>
      <c r="L2776" s="135"/>
      <c r="M2776" s="135"/>
      <c r="N2776" s="135"/>
      <c r="O2776" s="23" t="e">
        <f t="shared" si="622"/>
        <v>#DIV/0!</v>
      </c>
      <c r="P2776" s="19">
        <f t="shared" si="618"/>
        <v>0</v>
      </c>
      <c r="R2776" s="5"/>
    </row>
    <row r="2777" spans="1:18" s="2" customFormat="1" ht="15" customHeight="1" x14ac:dyDescent="0.2">
      <c r="A2777" s="52"/>
      <c r="B2777" s="45"/>
      <c r="C2777" s="22" t="s">
        <v>16</v>
      </c>
      <c r="D2777" s="135">
        <f t="shared" si="619"/>
        <v>3333690</v>
      </c>
      <c r="E2777" s="135">
        <v>3953490</v>
      </c>
      <c r="F2777" s="135">
        <v>3953490</v>
      </c>
      <c r="G2777" s="23">
        <f t="shared" si="617"/>
        <v>100</v>
      </c>
      <c r="H2777" s="135">
        <v>3333690</v>
      </c>
      <c r="I2777" s="135">
        <f t="shared" si="615"/>
        <v>3953490</v>
      </c>
      <c r="J2777" s="135">
        <f t="shared" si="616"/>
        <v>3953490</v>
      </c>
      <c r="K2777" s="23">
        <f t="shared" si="621"/>
        <v>100</v>
      </c>
      <c r="L2777" s="135"/>
      <c r="M2777" s="135"/>
      <c r="N2777" s="135"/>
      <c r="O2777" s="23"/>
      <c r="P2777" s="34">
        <f t="shared" si="618"/>
        <v>619800</v>
      </c>
      <c r="R2777" s="5"/>
    </row>
    <row r="2778" spans="1:18" s="2" customFormat="1" ht="15" hidden="1" customHeight="1" x14ac:dyDescent="0.2">
      <c r="A2778" s="52"/>
      <c r="B2778" s="45"/>
      <c r="C2778" s="22" t="s">
        <v>17</v>
      </c>
      <c r="D2778" s="135">
        <f t="shared" si="619"/>
        <v>0</v>
      </c>
      <c r="E2778" s="135"/>
      <c r="F2778" s="135"/>
      <c r="G2778" s="23" t="e">
        <f t="shared" si="617"/>
        <v>#DIV/0!</v>
      </c>
      <c r="H2778" s="135"/>
      <c r="I2778" s="135">
        <f t="shared" ref="I2778:J2840" si="624">E2778-M2778</f>
        <v>0</v>
      </c>
      <c r="J2778" s="135">
        <f t="shared" si="624"/>
        <v>0</v>
      </c>
      <c r="K2778" s="23" t="e">
        <f t="shared" si="621"/>
        <v>#DIV/0!</v>
      </c>
      <c r="L2778" s="135"/>
      <c r="M2778" s="135"/>
      <c r="N2778" s="135"/>
      <c r="O2778" s="23" t="e">
        <f t="shared" si="622"/>
        <v>#DIV/0!</v>
      </c>
      <c r="P2778" s="19">
        <f t="shared" si="618"/>
        <v>0</v>
      </c>
      <c r="R2778" s="5"/>
    </row>
    <row r="2779" spans="1:18" s="2" customFormat="1" ht="38.25" hidden="1" customHeight="1" x14ac:dyDescent="0.2">
      <c r="A2779" s="52"/>
      <c r="B2779" s="45"/>
      <c r="C2779" s="24" t="s">
        <v>149</v>
      </c>
      <c r="D2779" s="135">
        <f t="shared" si="619"/>
        <v>0</v>
      </c>
      <c r="E2779" s="135"/>
      <c r="F2779" s="135"/>
      <c r="G2779" s="23" t="e">
        <f t="shared" si="617"/>
        <v>#DIV/0!</v>
      </c>
      <c r="H2779" s="135"/>
      <c r="I2779" s="135">
        <f t="shared" si="624"/>
        <v>0</v>
      </c>
      <c r="J2779" s="135">
        <f t="shared" si="624"/>
        <v>0</v>
      </c>
      <c r="K2779" s="23" t="e">
        <f t="shared" si="621"/>
        <v>#DIV/0!</v>
      </c>
      <c r="L2779" s="135"/>
      <c r="M2779" s="135"/>
      <c r="N2779" s="135"/>
      <c r="O2779" s="23"/>
      <c r="P2779" s="19">
        <f t="shared" si="618"/>
        <v>0</v>
      </c>
      <c r="R2779" s="5"/>
    </row>
    <row r="2780" spans="1:18" s="2" customFormat="1" ht="12.75" customHeight="1" x14ac:dyDescent="0.2">
      <c r="A2780" s="52"/>
      <c r="B2780" s="45"/>
      <c r="C2780" s="25" t="s">
        <v>111</v>
      </c>
      <c r="D2780" s="135">
        <f t="shared" si="619"/>
        <v>8000000</v>
      </c>
      <c r="E2780" s="135">
        <f>SUM(E2782)</f>
        <v>7550000</v>
      </c>
      <c r="F2780" s="135">
        <f>SUM(F2782)</f>
        <v>7550000</v>
      </c>
      <c r="G2780" s="23">
        <f t="shared" si="617"/>
        <v>100</v>
      </c>
      <c r="H2780" s="135">
        <f>SUM(H2782)</f>
        <v>8000000</v>
      </c>
      <c r="I2780" s="135">
        <f t="shared" si="624"/>
        <v>7550000</v>
      </c>
      <c r="J2780" s="135">
        <f t="shared" si="624"/>
        <v>7550000</v>
      </c>
      <c r="K2780" s="23">
        <f t="shared" si="621"/>
        <v>100</v>
      </c>
      <c r="L2780" s="135"/>
      <c r="M2780" s="135"/>
      <c r="N2780" s="135"/>
      <c r="O2780" s="23"/>
      <c r="P2780" s="19">
        <f t="shared" si="618"/>
        <v>-450000</v>
      </c>
      <c r="R2780" s="5"/>
    </row>
    <row r="2781" spans="1:18" s="2" customFormat="1" x14ac:dyDescent="0.2">
      <c r="A2781" s="52"/>
      <c r="B2781" s="45"/>
      <c r="C2781" s="26" t="s">
        <v>22</v>
      </c>
      <c r="D2781" s="135"/>
      <c r="E2781" s="135"/>
      <c r="F2781" s="135"/>
      <c r="G2781" s="23"/>
      <c r="H2781" s="135"/>
      <c r="I2781" s="135"/>
      <c r="J2781" s="135"/>
      <c r="K2781" s="23"/>
      <c r="L2781" s="135"/>
      <c r="M2781" s="135"/>
      <c r="N2781" s="135"/>
      <c r="O2781" s="23"/>
      <c r="P2781" s="19">
        <f t="shared" si="618"/>
        <v>0</v>
      </c>
      <c r="R2781" s="5"/>
    </row>
    <row r="2782" spans="1:18" s="2" customFormat="1" ht="15" customHeight="1" x14ac:dyDescent="0.2">
      <c r="A2782" s="52"/>
      <c r="B2782" s="112"/>
      <c r="C2782" s="49" t="s">
        <v>7</v>
      </c>
      <c r="D2782" s="140">
        <f t="shared" si="619"/>
        <v>8000000</v>
      </c>
      <c r="E2782" s="140">
        <v>7550000</v>
      </c>
      <c r="F2782" s="140">
        <v>7550000</v>
      </c>
      <c r="G2782" s="50">
        <f t="shared" si="617"/>
        <v>100</v>
      </c>
      <c r="H2782" s="140">
        <v>8000000</v>
      </c>
      <c r="I2782" s="140">
        <f t="shared" si="624"/>
        <v>7550000</v>
      </c>
      <c r="J2782" s="140">
        <f t="shared" si="624"/>
        <v>7550000</v>
      </c>
      <c r="K2782" s="50">
        <f t="shared" si="621"/>
        <v>100</v>
      </c>
      <c r="L2782" s="140"/>
      <c r="M2782" s="140"/>
      <c r="N2782" s="140"/>
      <c r="O2782" s="50"/>
      <c r="P2782" s="19">
        <f t="shared" si="618"/>
        <v>-450000</v>
      </c>
      <c r="R2782" s="5"/>
    </row>
    <row r="2783" spans="1:18" s="2" customFormat="1" hidden="1" x14ac:dyDescent="0.2">
      <c r="A2783" s="52"/>
      <c r="B2783" s="45"/>
      <c r="C2783" s="27" t="s">
        <v>15</v>
      </c>
      <c r="D2783" s="135">
        <f t="shared" si="619"/>
        <v>0</v>
      </c>
      <c r="E2783" s="135"/>
      <c r="F2783" s="135"/>
      <c r="G2783" s="23"/>
      <c r="H2783" s="135"/>
      <c r="I2783" s="135">
        <f t="shared" si="624"/>
        <v>0</v>
      </c>
      <c r="J2783" s="135">
        <f t="shared" si="624"/>
        <v>0</v>
      </c>
      <c r="K2783" s="23"/>
      <c r="L2783" s="135"/>
      <c r="M2783" s="135"/>
      <c r="N2783" s="135"/>
      <c r="O2783" s="23"/>
      <c r="P2783" s="19">
        <f t="shared" si="618"/>
        <v>0</v>
      </c>
      <c r="R2783" s="5"/>
    </row>
    <row r="2784" spans="1:18" s="2" customFormat="1" ht="38.25" hidden="1" customHeight="1" x14ac:dyDescent="0.2">
      <c r="A2784" s="52"/>
      <c r="B2784" s="112"/>
      <c r="C2784" s="53" t="s">
        <v>150</v>
      </c>
      <c r="D2784" s="140">
        <f t="shared" si="619"/>
        <v>0</v>
      </c>
      <c r="E2784" s="140"/>
      <c r="F2784" s="140"/>
      <c r="G2784" s="50"/>
      <c r="H2784" s="140"/>
      <c r="I2784" s="140">
        <f t="shared" si="624"/>
        <v>0</v>
      </c>
      <c r="J2784" s="140">
        <f t="shared" si="624"/>
        <v>0</v>
      </c>
      <c r="K2784" s="50"/>
      <c r="L2784" s="140"/>
      <c r="M2784" s="140"/>
      <c r="N2784" s="140"/>
      <c r="O2784" s="50"/>
      <c r="P2784" s="34">
        <f t="shared" si="618"/>
        <v>0</v>
      </c>
      <c r="R2784" s="5"/>
    </row>
    <row r="2785" spans="1:18" s="2" customFormat="1" ht="14.25" customHeight="1" x14ac:dyDescent="0.2">
      <c r="A2785" s="52"/>
      <c r="B2785" s="32">
        <v>92113</v>
      </c>
      <c r="C2785" s="25" t="s">
        <v>3</v>
      </c>
      <c r="D2785" s="135">
        <f t="shared" si="619"/>
        <v>3820930</v>
      </c>
      <c r="E2785" s="135">
        <f>SUM(E2786,E2795)</f>
        <v>4514180</v>
      </c>
      <c r="F2785" s="135">
        <f>SUM(F2786,F2795)</f>
        <v>4504510.34</v>
      </c>
      <c r="G2785" s="23">
        <f t="shared" ref="G2785:G2846" si="625">F2785/E2785*100</f>
        <v>99.785793654661532</v>
      </c>
      <c r="H2785" s="135">
        <f>SUM(H2786,H2795)</f>
        <v>3820930</v>
      </c>
      <c r="I2785" s="135">
        <f t="shared" si="624"/>
        <v>4514180</v>
      </c>
      <c r="J2785" s="135">
        <f t="shared" si="624"/>
        <v>4504510.34</v>
      </c>
      <c r="K2785" s="23">
        <f t="shared" si="621"/>
        <v>99.785793654661532</v>
      </c>
      <c r="L2785" s="135"/>
      <c r="M2785" s="135"/>
      <c r="N2785" s="135"/>
      <c r="O2785" s="23"/>
      <c r="P2785" s="59">
        <f t="shared" si="618"/>
        <v>693250</v>
      </c>
      <c r="R2785" s="5"/>
    </row>
    <row r="2786" spans="1:18" s="2" customFormat="1" ht="13.5" customHeight="1" x14ac:dyDescent="0.2">
      <c r="A2786" s="52"/>
      <c r="B2786" s="45"/>
      <c r="C2786" s="41" t="s">
        <v>110</v>
      </c>
      <c r="D2786" s="135">
        <f t="shared" si="619"/>
        <v>3320930</v>
      </c>
      <c r="E2786" s="135">
        <f>SUM(E2788,E2792,E2793,E2794)</f>
        <v>3787180</v>
      </c>
      <c r="F2786" s="135">
        <f>SUM(F2788,F2792,F2793,F2794)</f>
        <v>3787180</v>
      </c>
      <c r="G2786" s="23">
        <f t="shared" si="625"/>
        <v>100</v>
      </c>
      <c r="H2786" s="135">
        <f>SUM(H2788,H2792,H2793,H2794)</f>
        <v>3320930</v>
      </c>
      <c r="I2786" s="135">
        <f t="shared" si="624"/>
        <v>3787180</v>
      </c>
      <c r="J2786" s="135">
        <f t="shared" si="624"/>
        <v>3787180</v>
      </c>
      <c r="K2786" s="23">
        <f t="shared" si="621"/>
        <v>100</v>
      </c>
      <c r="L2786" s="135"/>
      <c r="M2786" s="135"/>
      <c r="N2786" s="135"/>
      <c r="O2786" s="23"/>
      <c r="P2786" s="19">
        <f t="shared" si="618"/>
        <v>466250</v>
      </c>
      <c r="R2786" s="5"/>
    </row>
    <row r="2787" spans="1:18" s="2" customFormat="1" x14ac:dyDescent="0.2">
      <c r="A2787" s="52"/>
      <c r="B2787" s="45"/>
      <c r="C2787" s="27" t="s">
        <v>22</v>
      </c>
      <c r="D2787" s="135"/>
      <c r="E2787" s="135"/>
      <c r="F2787" s="135"/>
      <c r="G2787" s="23"/>
      <c r="H2787" s="135"/>
      <c r="I2787" s="135"/>
      <c r="J2787" s="135"/>
      <c r="K2787" s="23"/>
      <c r="L2787" s="135"/>
      <c r="M2787" s="135"/>
      <c r="N2787" s="135"/>
      <c r="O2787" s="23"/>
      <c r="P2787" s="19">
        <f t="shared" si="618"/>
        <v>0</v>
      </c>
      <c r="R2787" s="5"/>
    </row>
    <row r="2788" spans="1:18" s="2" customFormat="1" ht="15" hidden="1" customHeight="1" x14ac:dyDescent="0.2">
      <c r="A2788" s="52"/>
      <c r="B2788" s="45"/>
      <c r="C2788" s="22" t="s">
        <v>14</v>
      </c>
      <c r="D2788" s="135">
        <f t="shared" si="619"/>
        <v>0</v>
      </c>
      <c r="E2788" s="135">
        <f>SUM(E2790:E2791)</f>
        <v>0</v>
      </c>
      <c r="F2788" s="135">
        <f>SUM(F2790:F2791)</f>
        <v>0</v>
      </c>
      <c r="G2788" s="23" t="e">
        <f t="shared" si="625"/>
        <v>#DIV/0!</v>
      </c>
      <c r="H2788" s="135">
        <f>SUM(H2790:H2791)</f>
        <v>0</v>
      </c>
      <c r="I2788" s="135">
        <f t="shared" si="624"/>
        <v>0</v>
      </c>
      <c r="J2788" s="135">
        <f t="shared" si="624"/>
        <v>0</v>
      </c>
      <c r="K2788" s="23" t="e">
        <f t="shared" si="621"/>
        <v>#DIV/0!</v>
      </c>
      <c r="L2788" s="135">
        <f>SUM(L2790:L2791)</f>
        <v>0</v>
      </c>
      <c r="M2788" s="135">
        <f>SUM(M2790:M2791)</f>
        <v>0</v>
      </c>
      <c r="N2788" s="135">
        <f>SUM(N2790:N2791)</f>
        <v>0</v>
      </c>
      <c r="O2788" s="23" t="e">
        <f t="shared" si="622"/>
        <v>#DIV/0!</v>
      </c>
      <c r="P2788" s="19">
        <f t="shared" ref="P2788:P2851" si="626">E2788-D2788</f>
        <v>0</v>
      </c>
      <c r="R2788" s="5"/>
    </row>
    <row r="2789" spans="1:18" s="2" customFormat="1" hidden="1" x14ac:dyDescent="0.2">
      <c r="A2789" s="52"/>
      <c r="B2789" s="45"/>
      <c r="C2789" s="27" t="s">
        <v>15</v>
      </c>
      <c r="D2789" s="135">
        <f t="shared" si="619"/>
        <v>0</v>
      </c>
      <c r="E2789" s="135"/>
      <c r="F2789" s="135"/>
      <c r="G2789" s="23" t="e">
        <f t="shared" si="625"/>
        <v>#DIV/0!</v>
      </c>
      <c r="H2789" s="135"/>
      <c r="I2789" s="135">
        <f t="shared" si="624"/>
        <v>0</v>
      </c>
      <c r="J2789" s="135">
        <f t="shared" si="624"/>
        <v>0</v>
      </c>
      <c r="K2789" s="23" t="e">
        <f t="shared" si="621"/>
        <v>#DIV/0!</v>
      </c>
      <c r="L2789" s="135"/>
      <c r="M2789" s="135"/>
      <c r="N2789" s="135"/>
      <c r="O2789" s="23" t="e">
        <f t="shared" si="622"/>
        <v>#DIV/0!</v>
      </c>
      <c r="P2789" s="19">
        <f t="shared" si="626"/>
        <v>0</v>
      </c>
      <c r="R2789" s="5"/>
    </row>
    <row r="2790" spans="1:18" s="2" customFormat="1" ht="15" hidden="1" customHeight="1" x14ac:dyDescent="0.2">
      <c r="A2790" s="52"/>
      <c r="B2790" s="45"/>
      <c r="C2790" s="27" t="s">
        <v>19</v>
      </c>
      <c r="D2790" s="135">
        <f t="shared" si="619"/>
        <v>0</v>
      </c>
      <c r="E2790" s="135"/>
      <c r="F2790" s="135"/>
      <c r="G2790" s="23" t="e">
        <f t="shared" si="625"/>
        <v>#DIV/0!</v>
      </c>
      <c r="H2790" s="135"/>
      <c r="I2790" s="135">
        <f t="shared" si="624"/>
        <v>0</v>
      </c>
      <c r="J2790" s="135">
        <f t="shared" si="624"/>
        <v>0</v>
      </c>
      <c r="K2790" s="23" t="e">
        <f t="shared" si="621"/>
        <v>#DIV/0!</v>
      </c>
      <c r="L2790" s="135"/>
      <c r="M2790" s="135"/>
      <c r="N2790" s="135"/>
      <c r="O2790" s="23" t="e">
        <f t="shared" si="622"/>
        <v>#DIV/0!</v>
      </c>
      <c r="P2790" s="19">
        <f t="shared" si="626"/>
        <v>0</v>
      </c>
      <c r="R2790" s="5"/>
    </row>
    <row r="2791" spans="1:18" s="2" customFormat="1" ht="15" hidden="1" customHeight="1" x14ac:dyDescent="0.2">
      <c r="A2791" s="52"/>
      <c r="B2791" s="45"/>
      <c r="C2791" s="27" t="s">
        <v>18</v>
      </c>
      <c r="D2791" s="135">
        <f t="shared" ref="D2791:D2854" si="627">H2791+L2791</f>
        <v>0</v>
      </c>
      <c r="E2791" s="135"/>
      <c r="F2791" s="135"/>
      <c r="G2791" s="23" t="e">
        <f t="shared" si="625"/>
        <v>#DIV/0!</v>
      </c>
      <c r="H2791" s="135"/>
      <c r="I2791" s="135">
        <f t="shared" si="624"/>
        <v>0</v>
      </c>
      <c r="J2791" s="135">
        <f t="shared" si="624"/>
        <v>0</v>
      </c>
      <c r="K2791" s="23" t="e">
        <f t="shared" si="621"/>
        <v>#DIV/0!</v>
      </c>
      <c r="L2791" s="135"/>
      <c r="M2791" s="135"/>
      <c r="N2791" s="135"/>
      <c r="O2791" s="23" t="e">
        <f t="shared" si="622"/>
        <v>#DIV/0!</v>
      </c>
      <c r="P2791" s="19">
        <f t="shared" si="626"/>
        <v>0</v>
      </c>
      <c r="R2791" s="5"/>
    </row>
    <row r="2792" spans="1:18" s="2" customFormat="1" ht="15" customHeight="1" x14ac:dyDescent="0.2">
      <c r="A2792" s="52"/>
      <c r="B2792" s="45"/>
      <c r="C2792" s="22" t="s">
        <v>16</v>
      </c>
      <c r="D2792" s="135">
        <f t="shared" si="627"/>
        <v>3320930</v>
      </c>
      <c r="E2792" s="135">
        <v>3787180</v>
      </c>
      <c r="F2792" s="135">
        <v>3787180</v>
      </c>
      <c r="G2792" s="23">
        <f t="shared" si="625"/>
        <v>100</v>
      </c>
      <c r="H2792" s="135">
        <v>3320930</v>
      </c>
      <c r="I2792" s="135">
        <f t="shared" si="624"/>
        <v>3787180</v>
      </c>
      <c r="J2792" s="135">
        <f t="shared" si="624"/>
        <v>3787180</v>
      </c>
      <c r="K2792" s="23">
        <f t="shared" si="621"/>
        <v>100</v>
      </c>
      <c r="L2792" s="135"/>
      <c r="M2792" s="135"/>
      <c r="N2792" s="135"/>
      <c r="O2792" s="23"/>
      <c r="P2792" s="34">
        <f t="shared" si="626"/>
        <v>466250</v>
      </c>
      <c r="R2792" s="5"/>
    </row>
    <row r="2793" spans="1:18" s="2" customFormat="1" ht="15" hidden="1" customHeight="1" x14ac:dyDescent="0.2">
      <c r="A2793" s="52"/>
      <c r="B2793" s="45"/>
      <c r="C2793" s="22" t="s">
        <v>17</v>
      </c>
      <c r="D2793" s="135">
        <f t="shared" si="627"/>
        <v>0</v>
      </c>
      <c r="E2793" s="135"/>
      <c r="F2793" s="135"/>
      <c r="G2793" s="23" t="e">
        <f t="shared" si="625"/>
        <v>#DIV/0!</v>
      </c>
      <c r="H2793" s="135"/>
      <c r="I2793" s="135">
        <f t="shared" si="624"/>
        <v>0</v>
      </c>
      <c r="J2793" s="135">
        <f t="shared" si="624"/>
        <v>0</v>
      </c>
      <c r="K2793" s="23" t="e">
        <f t="shared" si="621"/>
        <v>#DIV/0!</v>
      </c>
      <c r="L2793" s="135"/>
      <c r="M2793" s="135"/>
      <c r="N2793" s="135"/>
      <c r="O2793" s="23" t="e">
        <f t="shared" si="622"/>
        <v>#DIV/0!</v>
      </c>
      <c r="P2793" s="19">
        <f t="shared" si="626"/>
        <v>0</v>
      </c>
      <c r="R2793" s="5"/>
    </row>
    <row r="2794" spans="1:18" s="2" customFormat="1" ht="39" hidden="1" customHeight="1" x14ac:dyDescent="0.2">
      <c r="A2794" s="52"/>
      <c r="B2794" s="45"/>
      <c r="C2794" s="24" t="s">
        <v>149</v>
      </c>
      <c r="D2794" s="135">
        <f t="shared" si="627"/>
        <v>0</v>
      </c>
      <c r="E2794" s="135"/>
      <c r="F2794" s="135"/>
      <c r="G2794" s="23" t="e">
        <f t="shared" si="625"/>
        <v>#DIV/0!</v>
      </c>
      <c r="H2794" s="135"/>
      <c r="I2794" s="135">
        <f t="shared" si="624"/>
        <v>0</v>
      </c>
      <c r="J2794" s="135">
        <f t="shared" si="624"/>
        <v>0</v>
      </c>
      <c r="K2794" s="23" t="e">
        <f t="shared" si="621"/>
        <v>#DIV/0!</v>
      </c>
      <c r="L2794" s="135"/>
      <c r="M2794" s="135"/>
      <c r="N2794" s="135"/>
      <c r="O2794" s="23" t="e">
        <f t="shared" si="622"/>
        <v>#DIV/0!</v>
      </c>
      <c r="P2794" s="19">
        <f t="shared" si="626"/>
        <v>0</v>
      </c>
      <c r="R2794" s="5"/>
    </row>
    <row r="2795" spans="1:18" s="2" customFormat="1" ht="15" customHeight="1" x14ac:dyDescent="0.2">
      <c r="A2795" s="52"/>
      <c r="B2795" s="45"/>
      <c r="C2795" s="25" t="s">
        <v>111</v>
      </c>
      <c r="D2795" s="135">
        <f t="shared" si="627"/>
        <v>500000</v>
      </c>
      <c r="E2795" s="135">
        <f>SUM(E2797)</f>
        <v>727000</v>
      </c>
      <c r="F2795" s="135">
        <f>SUM(F2797)</f>
        <v>717330.34</v>
      </c>
      <c r="G2795" s="23">
        <f t="shared" si="625"/>
        <v>98.669922971114161</v>
      </c>
      <c r="H2795" s="135">
        <f>SUM(H2797)</f>
        <v>500000</v>
      </c>
      <c r="I2795" s="135">
        <f t="shared" si="624"/>
        <v>727000</v>
      </c>
      <c r="J2795" s="135">
        <f t="shared" si="624"/>
        <v>717330.34</v>
      </c>
      <c r="K2795" s="23">
        <f t="shared" si="621"/>
        <v>98.669922971114161</v>
      </c>
      <c r="L2795" s="135"/>
      <c r="M2795" s="135"/>
      <c r="N2795" s="135"/>
      <c r="O2795" s="23"/>
      <c r="P2795" s="19">
        <f t="shared" si="626"/>
        <v>227000</v>
      </c>
      <c r="R2795" s="5"/>
    </row>
    <row r="2796" spans="1:18" s="2" customFormat="1" x14ac:dyDescent="0.2">
      <c r="A2796" s="52"/>
      <c r="B2796" s="45"/>
      <c r="C2796" s="26" t="s">
        <v>22</v>
      </c>
      <c r="D2796" s="135"/>
      <c r="E2796" s="135"/>
      <c r="F2796" s="135"/>
      <c r="G2796" s="23"/>
      <c r="H2796" s="135"/>
      <c r="I2796" s="135"/>
      <c r="J2796" s="135"/>
      <c r="K2796" s="23"/>
      <c r="L2796" s="135"/>
      <c r="M2796" s="135"/>
      <c r="N2796" s="135"/>
      <c r="O2796" s="23"/>
      <c r="P2796" s="19">
        <f t="shared" si="626"/>
        <v>0</v>
      </c>
      <c r="R2796" s="5"/>
    </row>
    <row r="2797" spans="1:18" s="2" customFormat="1" ht="15" customHeight="1" x14ac:dyDescent="0.2">
      <c r="A2797" s="52"/>
      <c r="B2797" s="112"/>
      <c r="C2797" s="49" t="s">
        <v>7</v>
      </c>
      <c r="D2797" s="140">
        <f t="shared" si="627"/>
        <v>500000</v>
      </c>
      <c r="E2797" s="140">
        <v>727000</v>
      </c>
      <c r="F2797" s="140">
        <v>717330.34</v>
      </c>
      <c r="G2797" s="50">
        <f t="shared" si="625"/>
        <v>98.669922971114161</v>
      </c>
      <c r="H2797" s="140">
        <v>500000</v>
      </c>
      <c r="I2797" s="140">
        <f t="shared" si="624"/>
        <v>727000</v>
      </c>
      <c r="J2797" s="140">
        <f t="shared" si="624"/>
        <v>717330.34</v>
      </c>
      <c r="K2797" s="50">
        <f t="shared" si="621"/>
        <v>98.669922971114161</v>
      </c>
      <c r="L2797" s="140"/>
      <c r="M2797" s="140"/>
      <c r="N2797" s="140"/>
      <c r="O2797" s="50"/>
      <c r="P2797" s="19">
        <f t="shared" si="626"/>
        <v>227000</v>
      </c>
      <c r="R2797" s="5"/>
    </row>
    <row r="2798" spans="1:18" s="2" customFormat="1" hidden="1" x14ac:dyDescent="0.2">
      <c r="A2798" s="52"/>
      <c r="B2798" s="45"/>
      <c r="C2798" s="27" t="s">
        <v>15</v>
      </c>
      <c r="D2798" s="135">
        <f t="shared" si="627"/>
        <v>0</v>
      </c>
      <c r="E2798" s="135"/>
      <c r="F2798" s="135"/>
      <c r="G2798" s="23" t="e">
        <f t="shared" si="625"/>
        <v>#DIV/0!</v>
      </c>
      <c r="H2798" s="135"/>
      <c r="I2798" s="135">
        <f t="shared" si="624"/>
        <v>0</v>
      </c>
      <c r="J2798" s="135">
        <f t="shared" si="624"/>
        <v>0</v>
      </c>
      <c r="K2798" s="23" t="e">
        <f t="shared" si="621"/>
        <v>#DIV/0!</v>
      </c>
      <c r="L2798" s="135"/>
      <c r="M2798" s="135"/>
      <c r="N2798" s="135"/>
      <c r="O2798" s="23" t="e">
        <f t="shared" si="622"/>
        <v>#DIV/0!</v>
      </c>
      <c r="P2798" s="19">
        <f t="shared" si="626"/>
        <v>0</v>
      </c>
      <c r="R2798" s="5"/>
    </row>
    <row r="2799" spans="1:18" s="2" customFormat="1" ht="39" hidden="1" customHeight="1" x14ac:dyDescent="0.2">
      <c r="A2799" s="52"/>
      <c r="B2799" s="112"/>
      <c r="C2799" s="53" t="s">
        <v>150</v>
      </c>
      <c r="D2799" s="140">
        <f t="shared" si="627"/>
        <v>0</v>
      </c>
      <c r="E2799" s="140"/>
      <c r="F2799" s="140"/>
      <c r="G2799" s="50" t="e">
        <f t="shared" si="625"/>
        <v>#DIV/0!</v>
      </c>
      <c r="H2799" s="140"/>
      <c r="I2799" s="140">
        <f t="shared" si="624"/>
        <v>0</v>
      </c>
      <c r="J2799" s="135">
        <f t="shared" si="624"/>
        <v>0</v>
      </c>
      <c r="K2799" s="50" t="e">
        <f t="shared" si="621"/>
        <v>#DIV/0!</v>
      </c>
      <c r="L2799" s="140"/>
      <c r="M2799" s="140"/>
      <c r="N2799" s="140"/>
      <c r="O2799" s="50" t="e">
        <f t="shared" si="622"/>
        <v>#DIV/0!</v>
      </c>
      <c r="P2799" s="34">
        <f t="shared" si="626"/>
        <v>0</v>
      </c>
      <c r="R2799" s="5"/>
    </row>
    <row r="2800" spans="1:18" s="2" customFormat="1" ht="17.25" customHeight="1" x14ac:dyDescent="0.2">
      <c r="A2800" s="52"/>
      <c r="B2800" s="32">
        <v>92114</v>
      </c>
      <c r="C2800" s="25" t="s">
        <v>137</v>
      </c>
      <c r="D2800" s="135">
        <f t="shared" si="627"/>
        <v>24600000</v>
      </c>
      <c r="E2800" s="135">
        <f>SUM(E2801,E2810)</f>
        <v>31338740</v>
      </c>
      <c r="F2800" s="135">
        <f>SUM(F2801,F2810)</f>
        <v>31338740</v>
      </c>
      <c r="G2800" s="23">
        <f t="shared" si="625"/>
        <v>100</v>
      </c>
      <c r="H2800" s="135">
        <f>SUM(H2801,H2810)</f>
        <v>24600000</v>
      </c>
      <c r="I2800" s="135">
        <f t="shared" si="624"/>
        <v>31338740</v>
      </c>
      <c r="J2800" s="135">
        <f t="shared" si="624"/>
        <v>31338740</v>
      </c>
      <c r="K2800" s="23">
        <f t="shared" si="621"/>
        <v>100</v>
      </c>
      <c r="L2800" s="135"/>
      <c r="M2800" s="135"/>
      <c r="N2800" s="135"/>
      <c r="O2800" s="23"/>
      <c r="P2800" s="59">
        <f t="shared" si="626"/>
        <v>6738740</v>
      </c>
      <c r="R2800" s="5"/>
    </row>
    <row r="2801" spans="1:18" s="2" customFormat="1" ht="10.5" customHeight="1" x14ac:dyDescent="0.2">
      <c r="A2801" s="52"/>
      <c r="B2801" s="45"/>
      <c r="C2801" s="41" t="s">
        <v>110</v>
      </c>
      <c r="D2801" s="135">
        <f t="shared" si="627"/>
        <v>24600000</v>
      </c>
      <c r="E2801" s="135">
        <f>SUM(E2803,E2807,E2808,E2809)</f>
        <v>31338740</v>
      </c>
      <c r="F2801" s="135">
        <f>SUM(F2803,F2807,F2808,F2809)</f>
        <v>31338740</v>
      </c>
      <c r="G2801" s="23">
        <f t="shared" si="625"/>
        <v>100</v>
      </c>
      <c r="H2801" s="135">
        <f>SUM(H2803,H2807,H2808,H2809)</f>
        <v>24600000</v>
      </c>
      <c r="I2801" s="135">
        <f t="shared" si="624"/>
        <v>31338740</v>
      </c>
      <c r="J2801" s="135">
        <f t="shared" si="624"/>
        <v>31338740</v>
      </c>
      <c r="K2801" s="23">
        <f t="shared" ref="K2801:K2876" si="628">J2801/I2801*100</f>
        <v>100</v>
      </c>
      <c r="L2801" s="135"/>
      <c r="M2801" s="135"/>
      <c r="N2801" s="135"/>
      <c r="O2801" s="23"/>
      <c r="P2801" s="19">
        <f t="shared" si="626"/>
        <v>6738740</v>
      </c>
      <c r="R2801" s="5"/>
    </row>
    <row r="2802" spans="1:18" s="2" customFormat="1" x14ac:dyDescent="0.2">
      <c r="A2802" s="52"/>
      <c r="B2802" s="45"/>
      <c r="C2802" s="27" t="s">
        <v>22</v>
      </c>
      <c r="D2802" s="135"/>
      <c r="E2802" s="135"/>
      <c r="F2802" s="135"/>
      <c r="G2802" s="23"/>
      <c r="H2802" s="135"/>
      <c r="I2802" s="135"/>
      <c r="J2802" s="135"/>
      <c r="K2802" s="23"/>
      <c r="L2802" s="135"/>
      <c r="M2802" s="135"/>
      <c r="N2802" s="135"/>
      <c r="O2802" s="23"/>
      <c r="P2802" s="19">
        <f t="shared" si="626"/>
        <v>0</v>
      </c>
      <c r="R2802" s="5"/>
    </row>
    <row r="2803" spans="1:18" s="2" customFormat="1" ht="14.25" hidden="1" customHeight="1" x14ac:dyDescent="0.2">
      <c r="A2803" s="52"/>
      <c r="B2803" s="45"/>
      <c r="C2803" s="22" t="s">
        <v>14</v>
      </c>
      <c r="D2803" s="135"/>
      <c r="E2803" s="135">
        <f>SUM(E2805:E2806)</f>
        <v>0</v>
      </c>
      <c r="F2803" s="135">
        <f>SUM(F2805:F2806)</f>
        <v>0</v>
      </c>
      <c r="G2803" s="23" t="e">
        <f t="shared" si="625"/>
        <v>#DIV/0!</v>
      </c>
      <c r="H2803" s="135"/>
      <c r="I2803" s="135">
        <f t="shared" si="624"/>
        <v>0</v>
      </c>
      <c r="J2803" s="135">
        <f t="shared" si="624"/>
        <v>0</v>
      </c>
      <c r="K2803" s="23" t="e">
        <f t="shared" si="628"/>
        <v>#DIV/0!</v>
      </c>
      <c r="L2803" s="135"/>
      <c r="M2803" s="135"/>
      <c r="N2803" s="135"/>
      <c r="O2803" s="23"/>
      <c r="P2803" s="19">
        <f t="shared" si="626"/>
        <v>0</v>
      </c>
      <c r="R2803" s="5"/>
    </row>
    <row r="2804" spans="1:18" s="2" customFormat="1" hidden="1" x14ac:dyDescent="0.2">
      <c r="A2804" s="52"/>
      <c r="B2804" s="45"/>
      <c r="C2804" s="27" t="s">
        <v>15</v>
      </c>
      <c r="D2804" s="135"/>
      <c r="E2804" s="135"/>
      <c r="F2804" s="135"/>
      <c r="G2804" s="23"/>
      <c r="H2804" s="135"/>
      <c r="I2804" s="135">
        <f t="shared" si="624"/>
        <v>0</v>
      </c>
      <c r="J2804" s="135">
        <f t="shared" si="624"/>
        <v>0</v>
      </c>
      <c r="K2804" s="23"/>
      <c r="L2804" s="135"/>
      <c r="M2804" s="135"/>
      <c r="N2804" s="135"/>
      <c r="O2804" s="23"/>
      <c r="P2804" s="19">
        <f t="shared" si="626"/>
        <v>0</v>
      </c>
      <c r="R2804" s="5"/>
    </row>
    <row r="2805" spans="1:18" s="2" customFormat="1" ht="15" hidden="1" customHeight="1" x14ac:dyDescent="0.2">
      <c r="A2805" s="52"/>
      <c r="B2805" s="45"/>
      <c r="C2805" s="27" t="s">
        <v>19</v>
      </c>
      <c r="D2805" s="135"/>
      <c r="E2805" s="135"/>
      <c r="F2805" s="135"/>
      <c r="G2805" s="23" t="e">
        <f t="shared" si="625"/>
        <v>#DIV/0!</v>
      </c>
      <c r="H2805" s="135"/>
      <c r="I2805" s="135">
        <f t="shared" si="624"/>
        <v>0</v>
      </c>
      <c r="J2805" s="135">
        <f t="shared" si="624"/>
        <v>0</v>
      </c>
      <c r="K2805" s="23" t="e">
        <f t="shared" si="628"/>
        <v>#DIV/0!</v>
      </c>
      <c r="L2805" s="135"/>
      <c r="M2805" s="135"/>
      <c r="N2805" s="135"/>
      <c r="O2805" s="23"/>
      <c r="P2805" s="19">
        <f t="shared" si="626"/>
        <v>0</v>
      </c>
      <c r="R2805" s="5"/>
    </row>
    <row r="2806" spans="1:18" s="2" customFormat="1" ht="10.5" hidden="1" customHeight="1" x14ac:dyDescent="0.2">
      <c r="A2806" s="52"/>
      <c r="B2806" s="45"/>
      <c r="C2806" s="27" t="s">
        <v>18</v>
      </c>
      <c r="D2806" s="135"/>
      <c r="E2806" s="135"/>
      <c r="F2806" s="135"/>
      <c r="G2806" s="23" t="e">
        <f t="shared" si="625"/>
        <v>#DIV/0!</v>
      </c>
      <c r="H2806" s="135"/>
      <c r="I2806" s="135">
        <f t="shared" si="624"/>
        <v>0</v>
      </c>
      <c r="J2806" s="135">
        <f t="shared" si="624"/>
        <v>0</v>
      </c>
      <c r="K2806" s="23" t="e">
        <f t="shared" si="628"/>
        <v>#DIV/0!</v>
      </c>
      <c r="L2806" s="135"/>
      <c r="M2806" s="135"/>
      <c r="N2806" s="135"/>
      <c r="O2806" s="23"/>
      <c r="P2806" s="19">
        <f t="shared" si="626"/>
        <v>0</v>
      </c>
      <c r="R2806" s="5"/>
    </row>
    <row r="2807" spans="1:18" s="2" customFormat="1" ht="12.75" customHeight="1" x14ac:dyDescent="0.2">
      <c r="A2807" s="52"/>
      <c r="B2807" s="112"/>
      <c r="C2807" s="49" t="s">
        <v>16</v>
      </c>
      <c r="D2807" s="140">
        <f t="shared" si="627"/>
        <v>24600000</v>
      </c>
      <c r="E2807" s="140">
        <v>31338740</v>
      </c>
      <c r="F2807" s="140">
        <v>31338740</v>
      </c>
      <c r="G2807" s="50">
        <f t="shared" si="625"/>
        <v>100</v>
      </c>
      <c r="H2807" s="140">
        <v>24600000</v>
      </c>
      <c r="I2807" s="140">
        <f t="shared" si="624"/>
        <v>31338740</v>
      </c>
      <c r="J2807" s="140">
        <f t="shared" si="624"/>
        <v>31338740</v>
      </c>
      <c r="K2807" s="50">
        <f t="shared" si="628"/>
        <v>100</v>
      </c>
      <c r="L2807" s="140"/>
      <c r="M2807" s="140"/>
      <c r="N2807" s="140"/>
      <c r="O2807" s="50"/>
      <c r="P2807" s="19">
        <f t="shared" si="626"/>
        <v>6738740</v>
      </c>
      <c r="R2807" s="5"/>
    </row>
    <row r="2808" spans="1:18" s="2" customFormat="1" ht="15" hidden="1" customHeight="1" x14ac:dyDescent="0.2">
      <c r="A2808" s="52"/>
      <c r="B2808" s="45"/>
      <c r="C2808" s="22" t="s">
        <v>17</v>
      </c>
      <c r="D2808" s="135">
        <f t="shared" si="627"/>
        <v>0</v>
      </c>
      <c r="E2808" s="135"/>
      <c r="F2808" s="135"/>
      <c r="G2808" s="23" t="e">
        <f t="shared" si="625"/>
        <v>#DIV/0!</v>
      </c>
      <c r="H2808" s="135"/>
      <c r="I2808" s="135">
        <f t="shared" si="624"/>
        <v>0</v>
      </c>
      <c r="J2808" s="135">
        <f t="shared" si="624"/>
        <v>0</v>
      </c>
      <c r="K2808" s="23" t="e">
        <f t="shared" si="628"/>
        <v>#DIV/0!</v>
      </c>
      <c r="L2808" s="135"/>
      <c r="M2808" s="135"/>
      <c r="N2808" s="135"/>
      <c r="O2808" s="23" t="e">
        <f>N2808/M2808*100</f>
        <v>#DIV/0!</v>
      </c>
      <c r="P2808" s="19">
        <f t="shared" si="626"/>
        <v>0</v>
      </c>
      <c r="R2808" s="5"/>
    </row>
    <row r="2809" spans="1:18" s="2" customFormat="1" ht="36" hidden="1" customHeight="1" x14ac:dyDescent="0.2">
      <c r="A2809" s="52"/>
      <c r="B2809" s="45"/>
      <c r="C2809" s="24" t="s">
        <v>149</v>
      </c>
      <c r="D2809" s="135">
        <f t="shared" si="627"/>
        <v>0</v>
      </c>
      <c r="E2809" s="135"/>
      <c r="F2809" s="135"/>
      <c r="G2809" s="23" t="e">
        <f t="shared" si="625"/>
        <v>#DIV/0!</v>
      </c>
      <c r="H2809" s="135"/>
      <c r="I2809" s="135">
        <f t="shared" si="624"/>
        <v>0</v>
      </c>
      <c r="J2809" s="135">
        <f t="shared" si="624"/>
        <v>0</v>
      </c>
      <c r="K2809" s="23" t="e">
        <f t="shared" si="628"/>
        <v>#DIV/0!</v>
      </c>
      <c r="L2809" s="135"/>
      <c r="M2809" s="135"/>
      <c r="N2809" s="135"/>
      <c r="O2809" s="23"/>
      <c r="P2809" s="19">
        <f t="shared" si="626"/>
        <v>0</v>
      </c>
      <c r="R2809" s="5"/>
    </row>
    <row r="2810" spans="1:18" s="2" customFormat="1" ht="10.5" hidden="1" customHeight="1" x14ac:dyDescent="0.2">
      <c r="A2810" s="52"/>
      <c r="B2810" s="45"/>
      <c r="C2810" s="25" t="s">
        <v>111</v>
      </c>
      <c r="D2810" s="135">
        <f t="shared" si="627"/>
        <v>0</v>
      </c>
      <c r="E2810" s="135">
        <f>SUM(E2812)</f>
        <v>0</v>
      </c>
      <c r="F2810" s="135">
        <f>SUM(F2812)</f>
        <v>0</v>
      </c>
      <c r="G2810" s="23" t="e">
        <f t="shared" si="625"/>
        <v>#DIV/0!</v>
      </c>
      <c r="H2810" s="135">
        <f>SUM(H2812)</f>
        <v>0</v>
      </c>
      <c r="I2810" s="135">
        <f t="shared" si="624"/>
        <v>0</v>
      </c>
      <c r="J2810" s="135">
        <f t="shared" si="624"/>
        <v>0</v>
      </c>
      <c r="K2810" s="23" t="e">
        <f t="shared" si="628"/>
        <v>#DIV/0!</v>
      </c>
      <c r="L2810" s="135"/>
      <c r="M2810" s="135"/>
      <c r="N2810" s="135"/>
      <c r="O2810" s="23"/>
      <c r="P2810" s="19">
        <f t="shared" si="626"/>
        <v>0</v>
      </c>
      <c r="R2810" s="5"/>
    </row>
    <row r="2811" spans="1:18" s="2" customFormat="1" ht="11.25" hidden="1" customHeight="1" x14ac:dyDescent="0.2">
      <c r="A2811" s="52"/>
      <c r="B2811" s="45"/>
      <c r="C2811" s="26" t="s">
        <v>22</v>
      </c>
      <c r="D2811" s="135"/>
      <c r="E2811" s="135"/>
      <c r="F2811" s="135"/>
      <c r="G2811" s="23"/>
      <c r="H2811" s="135"/>
      <c r="I2811" s="135">
        <f t="shared" si="624"/>
        <v>0</v>
      </c>
      <c r="J2811" s="135">
        <f t="shared" si="624"/>
        <v>0</v>
      </c>
      <c r="K2811" s="23"/>
      <c r="L2811" s="135"/>
      <c r="M2811" s="135"/>
      <c r="N2811" s="135"/>
      <c r="O2811" s="23"/>
      <c r="P2811" s="19">
        <f t="shared" si="626"/>
        <v>0</v>
      </c>
      <c r="R2811" s="5"/>
    </row>
    <row r="2812" spans="1:18" s="2" customFormat="1" ht="12" hidden="1" customHeight="1" x14ac:dyDescent="0.2">
      <c r="A2812" s="52"/>
      <c r="B2812" s="112"/>
      <c r="C2812" s="49" t="s">
        <v>7</v>
      </c>
      <c r="D2812" s="140">
        <f t="shared" si="627"/>
        <v>0</v>
      </c>
      <c r="E2812" s="140"/>
      <c r="F2812" s="140"/>
      <c r="G2812" s="50" t="e">
        <f t="shared" si="625"/>
        <v>#DIV/0!</v>
      </c>
      <c r="H2812" s="140"/>
      <c r="I2812" s="140">
        <f t="shared" si="624"/>
        <v>0</v>
      </c>
      <c r="J2812" s="140">
        <f t="shared" si="624"/>
        <v>0</v>
      </c>
      <c r="K2812" s="50" t="e">
        <f t="shared" ref="K2812" si="629">J2812/I2812*100</f>
        <v>#DIV/0!</v>
      </c>
      <c r="L2812" s="140"/>
      <c r="M2812" s="140"/>
      <c r="N2812" s="140"/>
      <c r="O2812" s="50"/>
      <c r="P2812" s="19">
        <f t="shared" si="626"/>
        <v>0</v>
      </c>
      <c r="R2812" s="5"/>
    </row>
    <row r="2813" spans="1:18" s="2" customFormat="1" ht="11.25" hidden="1" customHeight="1" x14ac:dyDescent="0.2">
      <c r="A2813" s="52"/>
      <c r="B2813" s="45"/>
      <c r="C2813" s="27" t="s">
        <v>15</v>
      </c>
      <c r="D2813" s="135">
        <f t="shared" si="627"/>
        <v>0</v>
      </c>
      <c r="E2813" s="135"/>
      <c r="F2813" s="135"/>
      <c r="G2813" s="23"/>
      <c r="H2813" s="135"/>
      <c r="I2813" s="135">
        <f t="shared" si="624"/>
        <v>0</v>
      </c>
      <c r="J2813" s="135">
        <f t="shared" si="624"/>
        <v>0</v>
      </c>
      <c r="K2813" s="23"/>
      <c r="L2813" s="135"/>
      <c r="M2813" s="135"/>
      <c r="N2813" s="135"/>
      <c r="O2813" s="23"/>
      <c r="P2813" s="19">
        <f t="shared" si="626"/>
        <v>0</v>
      </c>
      <c r="R2813" s="5"/>
    </row>
    <row r="2814" spans="1:18" s="2" customFormat="1" ht="43.5" hidden="1" customHeight="1" x14ac:dyDescent="0.2">
      <c r="A2814" s="52"/>
      <c r="B2814" s="45"/>
      <c r="C2814" s="121" t="s">
        <v>150</v>
      </c>
      <c r="D2814" s="135">
        <f t="shared" si="627"/>
        <v>0</v>
      </c>
      <c r="E2814" s="135"/>
      <c r="F2814" s="135"/>
      <c r="G2814" s="23"/>
      <c r="H2814" s="135"/>
      <c r="I2814" s="135">
        <f t="shared" si="624"/>
        <v>0</v>
      </c>
      <c r="J2814" s="135">
        <f t="shared" si="624"/>
        <v>0</v>
      </c>
      <c r="K2814" s="23"/>
      <c r="L2814" s="135"/>
      <c r="M2814" s="135"/>
      <c r="N2814" s="135"/>
      <c r="O2814" s="23"/>
      <c r="P2814" s="34">
        <f t="shared" si="626"/>
        <v>0</v>
      </c>
      <c r="R2814" s="5"/>
    </row>
    <row r="2815" spans="1:18" s="2" customFormat="1" ht="18" customHeight="1" x14ac:dyDescent="0.2">
      <c r="A2815" s="52"/>
      <c r="B2815" s="32">
        <v>92116</v>
      </c>
      <c r="C2815" s="25" t="s">
        <v>53</v>
      </c>
      <c r="D2815" s="135">
        <f t="shared" si="627"/>
        <v>29126160</v>
      </c>
      <c r="E2815" s="135">
        <f>SUM(E2816,E2825)</f>
        <v>36733560</v>
      </c>
      <c r="F2815" s="135">
        <f>SUM(F2816,F2825)</f>
        <v>36720016.539999999</v>
      </c>
      <c r="G2815" s="23">
        <f t="shared" si="625"/>
        <v>99.963130554185327</v>
      </c>
      <c r="H2815" s="135">
        <f>SUM(H2816,H2825)</f>
        <v>29126160</v>
      </c>
      <c r="I2815" s="135">
        <f t="shared" si="624"/>
        <v>36733560</v>
      </c>
      <c r="J2815" s="135">
        <f t="shared" si="624"/>
        <v>36720016.539999999</v>
      </c>
      <c r="K2815" s="23">
        <f t="shared" si="628"/>
        <v>99.963130554185327</v>
      </c>
      <c r="L2815" s="135"/>
      <c r="M2815" s="135"/>
      <c r="N2815" s="135"/>
      <c r="O2815" s="23"/>
      <c r="P2815" s="59">
        <f t="shared" si="626"/>
        <v>7607400</v>
      </c>
      <c r="R2815" s="5"/>
    </row>
    <row r="2816" spans="1:18" s="2" customFormat="1" ht="9.75" customHeight="1" x14ac:dyDescent="0.2">
      <c r="A2816" s="52"/>
      <c r="B2816" s="32"/>
      <c r="C2816" s="41" t="s">
        <v>110</v>
      </c>
      <c r="D2816" s="135">
        <f t="shared" si="627"/>
        <v>28541160</v>
      </c>
      <c r="E2816" s="135">
        <f>SUM(E2822)</f>
        <v>33895560</v>
      </c>
      <c r="F2816" s="135">
        <f>SUM(F2822)</f>
        <v>33895560</v>
      </c>
      <c r="G2816" s="23">
        <f t="shared" si="625"/>
        <v>100</v>
      </c>
      <c r="H2816" s="135">
        <f>SUM(H2822)</f>
        <v>28541160</v>
      </c>
      <c r="I2816" s="135">
        <f t="shared" si="624"/>
        <v>33895560</v>
      </c>
      <c r="J2816" s="135">
        <f t="shared" si="624"/>
        <v>33895560</v>
      </c>
      <c r="K2816" s="23">
        <f t="shared" si="628"/>
        <v>100</v>
      </c>
      <c r="L2816" s="135"/>
      <c r="M2816" s="135"/>
      <c r="N2816" s="135"/>
      <c r="O2816" s="23"/>
      <c r="P2816" s="19">
        <f t="shared" si="626"/>
        <v>5354400</v>
      </c>
      <c r="R2816" s="5"/>
    </row>
    <row r="2817" spans="1:18" s="2" customFormat="1" ht="12.75" customHeight="1" x14ac:dyDescent="0.2">
      <c r="A2817" s="52"/>
      <c r="B2817" s="32"/>
      <c r="C2817" s="27" t="s">
        <v>22</v>
      </c>
      <c r="D2817" s="135"/>
      <c r="E2817" s="135"/>
      <c r="F2817" s="135"/>
      <c r="G2817" s="23"/>
      <c r="H2817" s="135"/>
      <c r="I2817" s="135"/>
      <c r="J2817" s="135"/>
      <c r="K2817" s="23"/>
      <c r="L2817" s="135"/>
      <c r="M2817" s="135"/>
      <c r="N2817" s="135"/>
      <c r="O2817" s="23"/>
      <c r="P2817" s="19">
        <f t="shared" si="626"/>
        <v>0</v>
      </c>
      <c r="R2817" s="5"/>
    </row>
    <row r="2818" spans="1:18" s="2" customFormat="1" ht="15.75" hidden="1" customHeight="1" x14ac:dyDescent="0.2">
      <c r="A2818" s="52"/>
      <c r="B2818" s="32"/>
      <c r="C2818" s="22" t="s">
        <v>14</v>
      </c>
      <c r="D2818" s="135">
        <f t="shared" si="627"/>
        <v>0</v>
      </c>
      <c r="E2818" s="135">
        <f>SUM(E2820:E2821)</f>
        <v>0</v>
      </c>
      <c r="F2818" s="135">
        <f>SUM(F2820:F2821)</f>
        <v>0</v>
      </c>
      <c r="G2818" s="23" t="e">
        <f t="shared" si="625"/>
        <v>#DIV/0!</v>
      </c>
      <c r="H2818" s="135">
        <f>SUM(H2820:H2821)</f>
        <v>0</v>
      </c>
      <c r="I2818" s="135">
        <f t="shared" si="624"/>
        <v>0</v>
      </c>
      <c r="J2818" s="135">
        <f t="shared" si="624"/>
        <v>0</v>
      </c>
      <c r="K2818" s="23" t="e">
        <f t="shared" si="628"/>
        <v>#DIV/0!</v>
      </c>
      <c r="L2818" s="135">
        <f>SUM(L2820:L2821)</f>
        <v>0</v>
      </c>
      <c r="M2818" s="135">
        <f>SUM(M2820:M2821)</f>
        <v>0</v>
      </c>
      <c r="N2818" s="135">
        <f>SUM(N2820:N2821)</f>
        <v>0</v>
      </c>
      <c r="O2818" s="23" t="e">
        <f>N2818/M2818*100</f>
        <v>#DIV/0!</v>
      </c>
      <c r="P2818" s="19">
        <f t="shared" si="626"/>
        <v>0</v>
      </c>
      <c r="R2818" s="5"/>
    </row>
    <row r="2819" spans="1:18" s="2" customFormat="1" hidden="1" x14ac:dyDescent="0.2">
      <c r="A2819" s="52"/>
      <c r="B2819" s="32"/>
      <c r="C2819" s="27" t="s">
        <v>15</v>
      </c>
      <c r="D2819" s="135">
        <f t="shared" si="627"/>
        <v>0</v>
      </c>
      <c r="E2819" s="135"/>
      <c r="F2819" s="135"/>
      <c r="G2819" s="23" t="e">
        <f t="shared" si="625"/>
        <v>#DIV/0!</v>
      </c>
      <c r="H2819" s="135"/>
      <c r="I2819" s="135">
        <f t="shared" si="624"/>
        <v>0</v>
      </c>
      <c r="J2819" s="135">
        <f t="shared" si="624"/>
        <v>0</v>
      </c>
      <c r="K2819" s="23" t="e">
        <f t="shared" si="628"/>
        <v>#DIV/0!</v>
      </c>
      <c r="L2819" s="135"/>
      <c r="M2819" s="135"/>
      <c r="N2819" s="135"/>
      <c r="O2819" s="23" t="e">
        <f>N2819/M2819*100</f>
        <v>#DIV/0!</v>
      </c>
      <c r="P2819" s="19">
        <f t="shared" si="626"/>
        <v>0</v>
      </c>
      <c r="R2819" s="5"/>
    </row>
    <row r="2820" spans="1:18" s="2" customFormat="1" hidden="1" x14ac:dyDescent="0.2">
      <c r="A2820" s="52"/>
      <c r="B2820" s="32"/>
      <c r="C2820" s="27" t="s">
        <v>19</v>
      </c>
      <c r="D2820" s="135">
        <f t="shared" si="627"/>
        <v>0</v>
      </c>
      <c r="E2820" s="135"/>
      <c r="F2820" s="135"/>
      <c r="G2820" s="23" t="e">
        <f t="shared" si="625"/>
        <v>#DIV/0!</v>
      </c>
      <c r="H2820" s="135"/>
      <c r="I2820" s="135">
        <f t="shared" si="624"/>
        <v>0</v>
      </c>
      <c r="J2820" s="135">
        <f t="shared" si="624"/>
        <v>0</v>
      </c>
      <c r="K2820" s="23" t="e">
        <f t="shared" si="628"/>
        <v>#DIV/0!</v>
      </c>
      <c r="L2820" s="135"/>
      <c r="M2820" s="135"/>
      <c r="N2820" s="135"/>
      <c r="O2820" s="23" t="e">
        <f>N2820/M2820*100</f>
        <v>#DIV/0!</v>
      </c>
      <c r="P2820" s="19">
        <f t="shared" si="626"/>
        <v>0</v>
      </c>
      <c r="R2820" s="5"/>
    </row>
    <row r="2821" spans="1:18" s="2" customFormat="1" ht="9" hidden="1" customHeight="1" x14ac:dyDescent="0.2">
      <c r="A2821" s="52"/>
      <c r="B2821" s="32"/>
      <c r="C2821" s="27" t="s">
        <v>18</v>
      </c>
      <c r="D2821" s="135">
        <f t="shared" si="627"/>
        <v>0</v>
      </c>
      <c r="E2821" s="135"/>
      <c r="F2821" s="135"/>
      <c r="G2821" s="23" t="e">
        <f t="shared" si="625"/>
        <v>#DIV/0!</v>
      </c>
      <c r="H2821" s="135"/>
      <c r="I2821" s="135">
        <f t="shared" si="624"/>
        <v>0</v>
      </c>
      <c r="J2821" s="135">
        <f t="shared" si="624"/>
        <v>0</v>
      </c>
      <c r="K2821" s="23" t="e">
        <f t="shared" si="628"/>
        <v>#DIV/0!</v>
      </c>
      <c r="L2821" s="135"/>
      <c r="M2821" s="135"/>
      <c r="N2821" s="135"/>
      <c r="O2821" s="23" t="e">
        <f>N2821/M2821*100</f>
        <v>#DIV/0!</v>
      </c>
      <c r="P2821" s="19">
        <f t="shared" si="626"/>
        <v>0</v>
      </c>
      <c r="R2821" s="5"/>
    </row>
    <row r="2822" spans="1:18" s="2" customFormat="1" ht="15" customHeight="1" x14ac:dyDescent="0.2">
      <c r="A2822" s="52"/>
      <c r="B2822" s="32"/>
      <c r="C2822" s="22" t="s">
        <v>16</v>
      </c>
      <c r="D2822" s="135">
        <f t="shared" si="627"/>
        <v>28541160</v>
      </c>
      <c r="E2822" s="135">
        <v>33895560</v>
      </c>
      <c r="F2822" s="135">
        <v>33895560</v>
      </c>
      <c r="G2822" s="23">
        <f t="shared" si="625"/>
        <v>100</v>
      </c>
      <c r="H2822" s="135">
        <v>28541160</v>
      </c>
      <c r="I2822" s="135">
        <f t="shared" si="624"/>
        <v>33895560</v>
      </c>
      <c r="J2822" s="135">
        <f t="shared" si="624"/>
        <v>33895560</v>
      </c>
      <c r="K2822" s="23">
        <f t="shared" si="628"/>
        <v>100</v>
      </c>
      <c r="L2822" s="135"/>
      <c r="M2822" s="135"/>
      <c r="N2822" s="135"/>
      <c r="O2822" s="23"/>
      <c r="P2822" s="34">
        <f t="shared" si="626"/>
        <v>5354400</v>
      </c>
      <c r="R2822" s="5"/>
    </row>
    <row r="2823" spans="1:18" s="2" customFormat="1" hidden="1" x14ac:dyDescent="0.2">
      <c r="A2823" s="52"/>
      <c r="B2823" s="32"/>
      <c r="C2823" s="22" t="s">
        <v>17</v>
      </c>
      <c r="D2823" s="135">
        <f t="shared" si="627"/>
        <v>0</v>
      </c>
      <c r="E2823" s="135"/>
      <c r="F2823" s="135"/>
      <c r="G2823" s="23" t="e">
        <f t="shared" si="625"/>
        <v>#DIV/0!</v>
      </c>
      <c r="H2823" s="135"/>
      <c r="I2823" s="135">
        <f t="shared" si="624"/>
        <v>0</v>
      </c>
      <c r="J2823" s="135">
        <f t="shared" si="624"/>
        <v>0</v>
      </c>
      <c r="K2823" s="23" t="e">
        <f t="shared" si="628"/>
        <v>#DIV/0!</v>
      </c>
      <c r="L2823" s="135"/>
      <c r="M2823" s="135"/>
      <c r="N2823" s="135"/>
      <c r="O2823" s="23" t="e">
        <f t="shared" ref="O2823:O2831" si="630">N2823/M2823*100</f>
        <v>#DIV/0!</v>
      </c>
      <c r="P2823" s="19">
        <f t="shared" si="626"/>
        <v>0</v>
      </c>
      <c r="R2823" s="5"/>
    </row>
    <row r="2824" spans="1:18" s="2" customFormat="1" ht="37.5" hidden="1" customHeight="1" x14ac:dyDescent="0.2">
      <c r="A2824" s="52"/>
      <c r="B2824" s="32"/>
      <c r="C2824" s="24" t="s">
        <v>149</v>
      </c>
      <c r="D2824" s="135">
        <f t="shared" si="627"/>
        <v>0</v>
      </c>
      <c r="E2824" s="135"/>
      <c r="F2824" s="135"/>
      <c r="G2824" s="23" t="e">
        <f t="shared" si="625"/>
        <v>#DIV/0!</v>
      </c>
      <c r="H2824" s="135"/>
      <c r="I2824" s="135">
        <f t="shared" si="624"/>
        <v>0</v>
      </c>
      <c r="J2824" s="135">
        <f t="shared" si="624"/>
        <v>0</v>
      </c>
      <c r="K2824" s="23" t="e">
        <f t="shared" si="628"/>
        <v>#DIV/0!</v>
      </c>
      <c r="L2824" s="135"/>
      <c r="M2824" s="135"/>
      <c r="N2824" s="135"/>
      <c r="O2824" s="23" t="e">
        <f t="shared" si="630"/>
        <v>#DIV/0!</v>
      </c>
      <c r="P2824" s="19">
        <f t="shared" si="626"/>
        <v>0</v>
      </c>
      <c r="R2824" s="5"/>
    </row>
    <row r="2825" spans="1:18" s="2" customFormat="1" ht="15.75" customHeight="1" x14ac:dyDescent="0.2">
      <c r="A2825" s="52"/>
      <c r="B2825" s="32"/>
      <c r="C2825" s="25" t="s">
        <v>111</v>
      </c>
      <c r="D2825" s="135">
        <f t="shared" si="627"/>
        <v>585000</v>
      </c>
      <c r="E2825" s="135">
        <f>SUM(E2827)</f>
        <v>2838000</v>
      </c>
      <c r="F2825" s="135">
        <f>SUM(F2827)</f>
        <v>2824456.54</v>
      </c>
      <c r="G2825" s="23">
        <f t="shared" si="625"/>
        <v>99.522781536293166</v>
      </c>
      <c r="H2825" s="135">
        <f>SUM(H2827)</f>
        <v>585000</v>
      </c>
      <c r="I2825" s="135">
        <f t="shared" si="624"/>
        <v>2838000</v>
      </c>
      <c r="J2825" s="135">
        <f t="shared" si="624"/>
        <v>2824456.54</v>
      </c>
      <c r="K2825" s="23">
        <f t="shared" si="628"/>
        <v>99.522781536293166</v>
      </c>
      <c r="L2825" s="135"/>
      <c r="M2825" s="135"/>
      <c r="N2825" s="135"/>
      <c r="O2825" s="23"/>
      <c r="P2825" s="19">
        <f t="shared" si="626"/>
        <v>2253000</v>
      </c>
      <c r="R2825" s="5"/>
    </row>
    <row r="2826" spans="1:18" s="2" customFormat="1" ht="11.25" customHeight="1" x14ac:dyDescent="0.2">
      <c r="A2826" s="52"/>
      <c r="B2826" s="32"/>
      <c r="C2826" s="26" t="s">
        <v>22</v>
      </c>
      <c r="D2826" s="135"/>
      <c r="E2826" s="135"/>
      <c r="F2826" s="135"/>
      <c r="G2826" s="23"/>
      <c r="H2826" s="135"/>
      <c r="I2826" s="135"/>
      <c r="J2826" s="135"/>
      <c r="K2826" s="23"/>
      <c r="L2826" s="135"/>
      <c r="M2826" s="135"/>
      <c r="N2826" s="135"/>
      <c r="O2826" s="23"/>
      <c r="P2826" s="19">
        <f t="shared" si="626"/>
        <v>0</v>
      </c>
      <c r="R2826" s="5"/>
    </row>
    <row r="2827" spans="1:18" s="2" customFormat="1" ht="15" customHeight="1" x14ac:dyDescent="0.2">
      <c r="A2827" s="52"/>
      <c r="B2827" s="32"/>
      <c r="C2827" s="22" t="s">
        <v>7</v>
      </c>
      <c r="D2827" s="135">
        <f t="shared" si="627"/>
        <v>585000</v>
      </c>
      <c r="E2827" s="135">
        <f>2555000+283000</f>
        <v>2838000</v>
      </c>
      <c r="F2827" s="135">
        <v>2824456.54</v>
      </c>
      <c r="G2827" s="23">
        <f t="shared" si="625"/>
        <v>99.522781536293166</v>
      </c>
      <c r="H2827" s="135">
        <v>585000</v>
      </c>
      <c r="I2827" s="135">
        <f t="shared" si="624"/>
        <v>2838000</v>
      </c>
      <c r="J2827" s="135">
        <f t="shared" si="624"/>
        <v>2824456.54</v>
      </c>
      <c r="K2827" s="23">
        <f t="shared" si="628"/>
        <v>99.522781536293166</v>
      </c>
      <c r="L2827" s="135"/>
      <c r="M2827" s="135"/>
      <c r="N2827" s="135"/>
      <c r="O2827" s="23"/>
      <c r="P2827" s="19">
        <f t="shared" si="626"/>
        <v>2253000</v>
      </c>
      <c r="R2827" s="5"/>
    </row>
    <row r="2828" spans="1:18" s="2" customFormat="1" ht="15" customHeight="1" x14ac:dyDescent="0.2">
      <c r="A2828" s="52"/>
      <c r="B2828" s="32"/>
      <c r="C2828" s="27" t="s">
        <v>15</v>
      </c>
      <c r="D2828" s="135"/>
      <c r="E2828" s="135"/>
      <c r="F2828" s="135"/>
      <c r="G2828" s="23"/>
      <c r="H2828" s="135"/>
      <c r="I2828" s="135"/>
      <c r="J2828" s="135"/>
      <c r="K2828" s="23"/>
      <c r="L2828" s="135"/>
      <c r="M2828" s="135"/>
      <c r="N2828" s="135"/>
      <c r="O2828" s="23"/>
      <c r="P2828" s="19">
        <f t="shared" si="626"/>
        <v>0</v>
      </c>
      <c r="R2828" s="5"/>
    </row>
    <row r="2829" spans="1:18" s="2" customFormat="1" ht="39" customHeight="1" x14ac:dyDescent="0.2">
      <c r="A2829" s="104"/>
      <c r="B2829" s="48"/>
      <c r="C2829" s="53" t="s">
        <v>226</v>
      </c>
      <c r="D2829" s="140">
        <f t="shared" si="627"/>
        <v>385000</v>
      </c>
      <c r="E2829" s="140">
        <v>283000</v>
      </c>
      <c r="F2829" s="140">
        <v>278920.40000000002</v>
      </c>
      <c r="G2829" s="50">
        <f t="shared" si="625"/>
        <v>98.558445229681993</v>
      </c>
      <c r="H2829" s="140">
        <v>385000</v>
      </c>
      <c r="I2829" s="140">
        <f t="shared" si="624"/>
        <v>283000</v>
      </c>
      <c r="J2829" s="140">
        <f t="shared" si="624"/>
        <v>278920.40000000002</v>
      </c>
      <c r="K2829" s="50">
        <f t="shared" si="628"/>
        <v>98.558445229681993</v>
      </c>
      <c r="L2829" s="140"/>
      <c r="M2829" s="140"/>
      <c r="N2829" s="140"/>
      <c r="O2829" s="50"/>
      <c r="P2829" s="34">
        <f t="shared" si="626"/>
        <v>-102000</v>
      </c>
      <c r="R2829" s="5"/>
    </row>
    <row r="2830" spans="1:18" s="2" customFormat="1" ht="12" customHeight="1" x14ac:dyDescent="0.2">
      <c r="A2830" s="52"/>
      <c r="B2830" s="32">
        <v>92118</v>
      </c>
      <c r="C2830" s="25" t="s">
        <v>54</v>
      </c>
      <c r="D2830" s="135">
        <f t="shared" si="627"/>
        <v>73730425</v>
      </c>
      <c r="E2830" s="135">
        <f>SUM(E2831,E2840)</f>
        <v>81090149</v>
      </c>
      <c r="F2830" s="135">
        <f>SUM(F2831,F2840)</f>
        <v>80920887.609999999</v>
      </c>
      <c r="G2830" s="23">
        <f t="shared" si="625"/>
        <v>99.791267629807905</v>
      </c>
      <c r="H2830" s="135">
        <f>SUM(H2831,H2840)</f>
        <v>67017575</v>
      </c>
      <c r="I2830" s="135">
        <f t="shared" si="624"/>
        <v>72829017</v>
      </c>
      <c r="J2830" s="135">
        <f t="shared" si="624"/>
        <v>72659755.609999999</v>
      </c>
      <c r="K2830" s="23">
        <f t="shared" si="628"/>
        <v>99.767590725548303</v>
      </c>
      <c r="L2830" s="135">
        <f>SUM(L2831,L2840)</f>
        <v>6712850</v>
      </c>
      <c r="M2830" s="135">
        <f>SUM(M2831,M2840)</f>
        <v>8261132</v>
      </c>
      <c r="N2830" s="135">
        <f>SUM(N2831,N2840)</f>
        <v>8261132</v>
      </c>
      <c r="O2830" s="23">
        <f t="shared" si="630"/>
        <v>100</v>
      </c>
      <c r="P2830" s="59">
        <f t="shared" si="626"/>
        <v>7359724</v>
      </c>
      <c r="R2830" s="5"/>
    </row>
    <row r="2831" spans="1:18" s="2" customFormat="1" ht="11.25" customHeight="1" x14ac:dyDescent="0.2">
      <c r="A2831" s="52"/>
      <c r="B2831" s="45"/>
      <c r="C2831" s="41" t="s">
        <v>110</v>
      </c>
      <c r="D2831" s="135">
        <f t="shared" si="627"/>
        <v>55896150</v>
      </c>
      <c r="E2831" s="135">
        <f>SUM(E2833,E2837,E2838,E2839)</f>
        <v>66144189</v>
      </c>
      <c r="F2831" s="135">
        <f>SUM(F2833,F2837,F2838,F2839)</f>
        <v>66140803.850000001</v>
      </c>
      <c r="G2831" s="23">
        <f t="shared" si="625"/>
        <v>99.994882165688054</v>
      </c>
      <c r="H2831" s="135">
        <f>SUM(H2833,H2837,H2838,H2839)</f>
        <v>49183300</v>
      </c>
      <c r="I2831" s="135">
        <f t="shared" si="624"/>
        <v>57955339</v>
      </c>
      <c r="J2831" s="135">
        <f t="shared" si="624"/>
        <v>57951953.850000001</v>
      </c>
      <c r="K2831" s="23">
        <f t="shared" si="628"/>
        <v>99.994159036840429</v>
      </c>
      <c r="L2831" s="135">
        <f>SUM(L2833,L2837,L2838,L2839)</f>
        <v>6712850</v>
      </c>
      <c r="M2831" s="135">
        <f>SUM(M2833,M2837,M2838,M2839)</f>
        <v>8188850</v>
      </c>
      <c r="N2831" s="135">
        <f>SUM(N2833,N2837,N2838,N2839)</f>
        <v>8188850</v>
      </c>
      <c r="O2831" s="23">
        <f t="shared" si="630"/>
        <v>100</v>
      </c>
      <c r="P2831" s="19">
        <f t="shared" si="626"/>
        <v>10248039</v>
      </c>
      <c r="R2831" s="5"/>
    </row>
    <row r="2832" spans="1:18" s="2" customFormat="1" ht="12" customHeight="1" x14ac:dyDescent="0.2">
      <c r="A2832" s="52"/>
      <c r="B2832" s="45"/>
      <c r="C2832" s="27" t="s">
        <v>22</v>
      </c>
      <c r="D2832" s="135"/>
      <c r="E2832" s="135"/>
      <c r="F2832" s="135"/>
      <c r="G2832" s="23"/>
      <c r="H2832" s="135"/>
      <c r="I2832" s="135"/>
      <c r="J2832" s="135"/>
      <c r="K2832" s="23"/>
      <c r="L2832" s="135"/>
      <c r="M2832" s="135"/>
      <c r="N2832" s="135"/>
      <c r="O2832" s="23"/>
      <c r="P2832" s="19">
        <f t="shared" si="626"/>
        <v>0</v>
      </c>
      <c r="R2832" s="5"/>
    </row>
    <row r="2833" spans="1:18" s="2" customFormat="1" ht="15" hidden="1" customHeight="1" x14ac:dyDescent="0.2">
      <c r="A2833" s="52"/>
      <c r="B2833" s="45"/>
      <c r="C2833" s="22" t="s">
        <v>14</v>
      </c>
      <c r="D2833" s="135">
        <f t="shared" si="627"/>
        <v>0</v>
      </c>
      <c r="E2833" s="135">
        <f>SUM(E2835:E2836)</f>
        <v>0</v>
      </c>
      <c r="F2833" s="135">
        <f>SUM(F2835:F2836)</f>
        <v>0</v>
      </c>
      <c r="G2833" s="23" t="e">
        <f t="shared" si="625"/>
        <v>#DIV/0!</v>
      </c>
      <c r="H2833" s="135"/>
      <c r="I2833" s="135">
        <f t="shared" si="624"/>
        <v>0</v>
      </c>
      <c r="J2833" s="135">
        <f t="shared" si="624"/>
        <v>0</v>
      </c>
      <c r="K2833" s="23" t="e">
        <f t="shared" si="628"/>
        <v>#DIV/0!</v>
      </c>
      <c r="L2833" s="135"/>
      <c r="M2833" s="135"/>
      <c r="N2833" s="135"/>
      <c r="O2833" s="23"/>
      <c r="P2833" s="19">
        <f t="shared" si="626"/>
        <v>0</v>
      </c>
      <c r="R2833" s="5"/>
    </row>
    <row r="2834" spans="1:18" s="2" customFormat="1" hidden="1" x14ac:dyDescent="0.2">
      <c r="A2834" s="52"/>
      <c r="B2834" s="45"/>
      <c r="C2834" s="27" t="s">
        <v>15</v>
      </c>
      <c r="D2834" s="135">
        <f t="shared" si="627"/>
        <v>0</v>
      </c>
      <c r="E2834" s="135"/>
      <c r="F2834" s="135"/>
      <c r="G2834" s="23" t="e">
        <f t="shared" si="625"/>
        <v>#DIV/0!</v>
      </c>
      <c r="H2834" s="135"/>
      <c r="I2834" s="135">
        <f t="shared" si="624"/>
        <v>0</v>
      </c>
      <c r="J2834" s="135">
        <f t="shared" si="624"/>
        <v>0</v>
      </c>
      <c r="K2834" s="23" t="e">
        <f t="shared" si="628"/>
        <v>#DIV/0!</v>
      </c>
      <c r="L2834" s="135"/>
      <c r="M2834" s="135"/>
      <c r="N2834" s="135"/>
      <c r="O2834" s="23" t="e">
        <f>N2834/M2834*100</f>
        <v>#DIV/0!</v>
      </c>
      <c r="P2834" s="19">
        <f t="shared" si="626"/>
        <v>0</v>
      </c>
      <c r="R2834" s="5"/>
    </row>
    <row r="2835" spans="1:18" s="2" customFormat="1" ht="15" hidden="1" customHeight="1" x14ac:dyDescent="0.2">
      <c r="A2835" s="52"/>
      <c r="B2835" s="45"/>
      <c r="C2835" s="27" t="s">
        <v>19</v>
      </c>
      <c r="D2835" s="135">
        <f t="shared" si="627"/>
        <v>0</v>
      </c>
      <c r="E2835" s="135"/>
      <c r="F2835" s="135"/>
      <c r="G2835" s="23" t="e">
        <f t="shared" si="625"/>
        <v>#DIV/0!</v>
      </c>
      <c r="H2835" s="135"/>
      <c r="I2835" s="135">
        <f t="shared" si="624"/>
        <v>0</v>
      </c>
      <c r="J2835" s="135">
        <f t="shared" si="624"/>
        <v>0</v>
      </c>
      <c r="K2835" s="23" t="e">
        <f t="shared" si="628"/>
        <v>#DIV/0!</v>
      </c>
      <c r="L2835" s="135"/>
      <c r="M2835" s="135"/>
      <c r="N2835" s="135"/>
      <c r="O2835" s="23" t="e">
        <f>N2835/M2835*100</f>
        <v>#DIV/0!</v>
      </c>
      <c r="P2835" s="19">
        <f t="shared" si="626"/>
        <v>0</v>
      </c>
      <c r="R2835" s="5"/>
    </row>
    <row r="2836" spans="1:18" s="2" customFormat="1" ht="15" hidden="1" customHeight="1" x14ac:dyDescent="0.2">
      <c r="A2836" s="52"/>
      <c r="B2836" s="45"/>
      <c r="C2836" s="27" t="s">
        <v>18</v>
      </c>
      <c r="D2836" s="135">
        <f t="shared" si="627"/>
        <v>0</v>
      </c>
      <c r="E2836" s="135"/>
      <c r="F2836" s="135"/>
      <c r="G2836" s="23" t="e">
        <f t="shared" si="625"/>
        <v>#DIV/0!</v>
      </c>
      <c r="H2836" s="135"/>
      <c r="I2836" s="135">
        <f t="shared" si="624"/>
        <v>0</v>
      </c>
      <c r="J2836" s="135">
        <f t="shared" si="624"/>
        <v>0</v>
      </c>
      <c r="K2836" s="23" t="e">
        <f t="shared" si="628"/>
        <v>#DIV/0!</v>
      </c>
      <c r="L2836" s="135"/>
      <c r="M2836" s="135"/>
      <c r="N2836" s="135"/>
      <c r="O2836" s="23"/>
      <c r="P2836" s="19">
        <f t="shared" si="626"/>
        <v>0</v>
      </c>
      <c r="R2836" s="5"/>
    </row>
    <row r="2837" spans="1:18" s="2" customFormat="1" ht="12" customHeight="1" x14ac:dyDescent="0.2">
      <c r="A2837" s="52"/>
      <c r="B2837" s="45"/>
      <c r="C2837" s="22" t="s">
        <v>16</v>
      </c>
      <c r="D2837" s="135">
        <f t="shared" si="627"/>
        <v>55896150</v>
      </c>
      <c r="E2837" s="135">
        <v>66144189</v>
      </c>
      <c r="F2837" s="135">
        <v>66140803.850000001</v>
      </c>
      <c r="G2837" s="23">
        <f t="shared" si="625"/>
        <v>99.994882165688054</v>
      </c>
      <c r="H2837" s="135">
        <v>49183300</v>
      </c>
      <c r="I2837" s="135">
        <f t="shared" si="624"/>
        <v>57955339</v>
      </c>
      <c r="J2837" s="135">
        <f t="shared" si="624"/>
        <v>57951953.850000001</v>
      </c>
      <c r="K2837" s="23">
        <f t="shared" si="628"/>
        <v>99.994159036840429</v>
      </c>
      <c r="L2837" s="135">
        <v>6712850</v>
      </c>
      <c r="M2837" s="135">
        <v>8188850</v>
      </c>
      <c r="N2837" s="135">
        <v>8188850</v>
      </c>
      <c r="O2837" s="23">
        <f>N2837/M2837*100</f>
        <v>100</v>
      </c>
      <c r="P2837" s="19">
        <f t="shared" si="626"/>
        <v>10248039</v>
      </c>
      <c r="R2837" s="5"/>
    </row>
    <row r="2838" spans="1:18" s="2" customFormat="1" ht="15" hidden="1" customHeight="1" x14ac:dyDescent="0.2">
      <c r="A2838" s="52"/>
      <c r="B2838" s="45"/>
      <c r="C2838" s="22" t="s">
        <v>17</v>
      </c>
      <c r="D2838" s="135">
        <f t="shared" si="627"/>
        <v>0</v>
      </c>
      <c r="E2838" s="135"/>
      <c r="F2838" s="135"/>
      <c r="G2838" s="23" t="e">
        <f t="shared" si="625"/>
        <v>#DIV/0!</v>
      </c>
      <c r="H2838" s="135"/>
      <c r="I2838" s="135">
        <f t="shared" si="624"/>
        <v>0</v>
      </c>
      <c r="J2838" s="135">
        <f t="shared" si="624"/>
        <v>0</v>
      </c>
      <c r="K2838" s="23" t="e">
        <f t="shared" si="628"/>
        <v>#DIV/0!</v>
      </c>
      <c r="L2838" s="135"/>
      <c r="M2838" s="135"/>
      <c r="N2838" s="135"/>
      <c r="O2838" s="23" t="e">
        <f t="shared" ref="O2838:O2842" si="631">N2838/M2838*100</f>
        <v>#DIV/0!</v>
      </c>
      <c r="P2838" s="19">
        <f t="shared" si="626"/>
        <v>0</v>
      </c>
      <c r="R2838" s="5"/>
    </row>
    <row r="2839" spans="1:18" s="2" customFormat="1" ht="37.5" hidden="1" customHeight="1" x14ac:dyDescent="0.2">
      <c r="A2839" s="52"/>
      <c r="B2839" s="45"/>
      <c r="C2839" s="24" t="s">
        <v>149</v>
      </c>
      <c r="D2839" s="135">
        <f t="shared" si="627"/>
        <v>0</v>
      </c>
      <c r="E2839" s="135"/>
      <c r="F2839" s="135"/>
      <c r="G2839" s="23" t="e">
        <f t="shared" si="625"/>
        <v>#DIV/0!</v>
      </c>
      <c r="H2839" s="135"/>
      <c r="I2839" s="135">
        <f t="shared" si="624"/>
        <v>0</v>
      </c>
      <c r="J2839" s="135">
        <f t="shared" si="624"/>
        <v>0</v>
      </c>
      <c r="K2839" s="23" t="e">
        <f t="shared" si="628"/>
        <v>#DIV/0!</v>
      </c>
      <c r="L2839" s="135"/>
      <c r="M2839" s="135"/>
      <c r="N2839" s="135"/>
      <c r="O2839" s="23" t="e">
        <f t="shared" si="631"/>
        <v>#DIV/0!</v>
      </c>
      <c r="P2839" s="19">
        <f t="shared" si="626"/>
        <v>0</v>
      </c>
      <c r="R2839" s="5"/>
    </row>
    <row r="2840" spans="1:18" s="2" customFormat="1" ht="11.25" customHeight="1" x14ac:dyDescent="0.2">
      <c r="A2840" s="52"/>
      <c r="B2840" s="45"/>
      <c r="C2840" s="25" t="s">
        <v>111</v>
      </c>
      <c r="D2840" s="135">
        <f t="shared" si="627"/>
        <v>17834275</v>
      </c>
      <c r="E2840" s="135">
        <f>SUM(E2842)</f>
        <v>14945960</v>
      </c>
      <c r="F2840" s="135">
        <f>SUM(F2842)</f>
        <v>14780083.76</v>
      </c>
      <c r="G2840" s="23">
        <f t="shared" si="625"/>
        <v>98.890160016486064</v>
      </c>
      <c r="H2840" s="135">
        <f>SUM(H2842)</f>
        <v>17834275</v>
      </c>
      <c r="I2840" s="135">
        <f t="shared" si="624"/>
        <v>14873678</v>
      </c>
      <c r="J2840" s="135">
        <f t="shared" si="624"/>
        <v>14707801.76</v>
      </c>
      <c r="K2840" s="23">
        <f t="shared" si="628"/>
        <v>98.884766498239372</v>
      </c>
      <c r="L2840" s="135"/>
      <c r="M2840" s="135">
        <f>SUM(M2842)</f>
        <v>72282</v>
      </c>
      <c r="N2840" s="135">
        <f>SUM(N2842)</f>
        <v>72282</v>
      </c>
      <c r="O2840" s="23">
        <f t="shared" si="631"/>
        <v>100</v>
      </c>
      <c r="P2840" s="19">
        <f t="shared" si="626"/>
        <v>-2888315</v>
      </c>
      <c r="R2840" s="5"/>
    </row>
    <row r="2841" spans="1:18" s="2" customFormat="1" ht="11.25" customHeight="1" x14ac:dyDescent="0.2">
      <c r="A2841" s="52"/>
      <c r="B2841" s="45"/>
      <c r="C2841" s="26" t="s">
        <v>22</v>
      </c>
      <c r="D2841" s="135"/>
      <c r="E2841" s="135"/>
      <c r="F2841" s="135"/>
      <c r="G2841" s="23"/>
      <c r="H2841" s="135"/>
      <c r="I2841" s="135"/>
      <c r="J2841" s="135"/>
      <c r="K2841" s="23"/>
      <c r="L2841" s="135"/>
      <c r="M2841" s="135"/>
      <c r="N2841" s="135"/>
      <c r="O2841" s="23"/>
      <c r="P2841" s="19">
        <f t="shared" si="626"/>
        <v>0</v>
      </c>
      <c r="R2841" s="5"/>
    </row>
    <row r="2842" spans="1:18" s="2" customFormat="1" ht="12" customHeight="1" x14ac:dyDescent="0.2">
      <c r="A2842" s="52"/>
      <c r="B2842" s="112"/>
      <c r="C2842" s="49" t="s">
        <v>7</v>
      </c>
      <c r="D2842" s="140">
        <f t="shared" si="627"/>
        <v>17834275</v>
      </c>
      <c r="E2842" s="140">
        <v>14945960</v>
      </c>
      <c r="F2842" s="140">
        <v>14780083.76</v>
      </c>
      <c r="G2842" s="50">
        <f t="shared" si="625"/>
        <v>98.890160016486064</v>
      </c>
      <c r="H2842" s="140">
        <v>17834275</v>
      </c>
      <c r="I2842" s="140">
        <f t="shared" ref="I2842:J2905" si="632">E2842-M2842</f>
        <v>14873678</v>
      </c>
      <c r="J2842" s="140">
        <f t="shared" ref="J2842:J2904" si="633">F2842-N2842</f>
        <v>14707801.76</v>
      </c>
      <c r="K2842" s="50">
        <f t="shared" si="628"/>
        <v>98.884766498239372</v>
      </c>
      <c r="L2842" s="140"/>
      <c r="M2842" s="140">
        <v>72282</v>
      </c>
      <c r="N2842" s="140">
        <v>72282</v>
      </c>
      <c r="O2842" s="50">
        <f t="shared" si="631"/>
        <v>100</v>
      </c>
      <c r="P2842" s="19">
        <f t="shared" si="626"/>
        <v>-2888315</v>
      </c>
      <c r="R2842" s="5"/>
    </row>
    <row r="2843" spans="1:18" s="2" customFormat="1" ht="12.75" hidden="1" customHeight="1" x14ac:dyDescent="0.2">
      <c r="A2843" s="52"/>
      <c r="B2843" s="45"/>
      <c r="C2843" s="27" t="s">
        <v>15</v>
      </c>
      <c r="D2843" s="135"/>
      <c r="E2843" s="135"/>
      <c r="F2843" s="135"/>
      <c r="G2843" s="23"/>
      <c r="H2843" s="135"/>
      <c r="I2843" s="135">
        <f t="shared" si="632"/>
        <v>0</v>
      </c>
      <c r="J2843" s="135">
        <f t="shared" si="633"/>
        <v>0</v>
      </c>
      <c r="K2843" s="23"/>
      <c r="L2843" s="135"/>
      <c r="M2843" s="135"/>
      <c r="N2843" s="135"/>
      <c r="O2843" s="23"/>
      <c r="P2843" s="19">
        <f t="shared" si="626"/>
        <v>0</v>
      </c>
      <c r="R2843" s="5"/>
    </row>
    <row r="2844" spans="1:18" s="2" customFormat="1" ht="38.25" hidden="1" customHeight="1" x14ac:dyDescent="0.2">
      <c r="A2844" s="52"/>
      <c r="B2844" s="112"/>
      <c r="C2844" s="53" t="s">
        <v>226</v>
      </c>
      <c r="D2844" s="140">
        <f t="shared" si="627"/>
        <v>0</v>
      </c>
      <c r="E2844" s="140"/>
      <c r="F2844" s="140"/>
      <c r="G2844" s="50" t="e">
        <f t="shared" si="625"/>
        <v>#DIV/0!</v>
      </c>
      <c r="H2844" s="140"/>
      <c r="I2844" s="140">
        <f t="shared" si="632"/>
        <v>0</v>
      </c>
      <c r="J2844" s="140">
        <f t="shared" si="633"/>
        <v>0</v>
      </c>
      <c r="K2844" s="50" t="e">
        <f t="shared" ref="K2844" si="634">J2844/I2844*100</f>
        <v>#DIV/0!</v>
      </c>
      <c r="L2844" s="140"/>
      <c r="M2844" s="140"/>
      <c r="N2844" s="140"/>
      <c r="O2844" s="50"/>
      <c r="P2844" s="34">
        <f t="shared" si="626"/>
        <v>0</v>
      </c>
      <c r="R2844" s="5"/>
    </row>
    <row r="2845" spans="1:18" s="2" customFormat="1" ht="15" customHeight="1" x14ac:dyDescent="0.2">
      <c r="A2845" s="52"/>
      <c r="B2845" s="32">
        <v>92120</v>
      </c>
      <c r="C2845" s="25" t="s">
        <v>136</v>
      </c>
      <c r="D2845" s="135">
        <f t="shared" si="627"/>
        <v>18493655</v>
      </c>
      <c r="E2845" s="135">
        <f>SUM(E2846,E2855)</f>
        <v>22453478</v>
      </c>
      <c r="F2845" s="135">
        <f>SUM(F2846,F2855)</f>
        <v>22094218.190000001</v>
      </c>
      <c r="G2845" s="23">
        <f t="shared" si="625"/>
        <v>98.399981463896154</v>
      </c>
      <c r="H2845" s="135">
        <f>SUM(H2846,H2855)</f>
        <v>18493655</v>
      </c>
      <c r="I2845" s="135">
        <f t="shared" si="632"/>
        <v>22453478</v>
      </c>
      <c r="J2845" s="135">
        <f t="shared" si="633"/>
        <v>22094218.190000001</v>
      </c>
      <c r="K2845" s="23">
        <f t="shared" si="628"/>
        <v>98.399981463896154</v>
      </c>
      <c r="L2845" s="135"/>
      <c r="M2845" s="135"/>
      <c r="N2845" s="135"/>
      <c r="O2845" s="23"/>
      <c r="P2845" s="59">
        <f t="shared" si="626"/>
        <v>3959823</v>
      </c>
      <c r="R2845" s="5"/>
    </row>
    <row r="2846" spans="1:18" s="2" customFormat="1" ht="9.75" customHeight="1" x14ac:dyDescent="0.2">
      <c r="A2846" s="52"/>
      <c r="B2846" s="45"/>
      <c r="C2846" s="41" t="s">
        <v>110</v>
      </c>
      <c r="D2846" s="135">
        <f t="shared" si="627"/>
        <v>7278914</v>
      </c>
      <c r="E2846" s="135">
        <f>SUM(E2848,E2852,E2853,E2854)</f>
        <v>8018001</v>
      </c>
      <c r="F2846" s="135">
        <f>SUM(F2848,F2852,F2853,F2854)</f>
        <v>7751734.120000001</v>
      </c>
      <c r="G2846" s="23">
        <f t="shared" si="625"/>
        <v>96.67913635830179</v>
      </c>
      <c r="H2846" s="135">
        <f>SUM(H2848,H2852,H2853,H2854)</f>
        <v>7278914</v>
      </c>
      <c r="I2846" s="135">
        <f t="shared" si="632"/>
        <v>8018001</v>
      </c>
      <c r="J2846" s="135">
        <f t="shared" si="633"/>
        <v>7751734.120000001</v>
      </c>
      <c r="K2846" s="23">
        <f t="shared" si="628"/>
        <v>96.67913635830179</v>
      </c>
      <c r="L2846" s="135"/>
      <c r="M2846" s="135"/>
      <c r="N2846" s="135"/>
      <c r="O2846" s="23"/>
      <c r="P2846" s="19">
        <f t="shared" si="626"/>
        <v>739087</v>
      </c>
      <c r="R2846" s="5"/>
    </row>
    <row r="2847" spans="1:18" s="2" customFormat="1" x14ac:dyDescent="0.2">
      <c r="A2847" s="52"/>
      <c r="B2847" s="45"/>
      <c r="C2847" s="27" t="s">
        <v>22</v>
      </c>
      <c r="D2847" s="135"/>
      <c r="E2847" s="135"/>
      <c r="F2847" s="135"/>
      <c r="G2847" s="23"/>
      <c r="H2847" s="135"/>
      <c r="I2847" s="135"/>
      <c r="J2847" s="135"/>
      <c r="K2847" s="23"/>
      <c r="L2847" s="135"/>
      <c r="M2847" s="135"/>
      <c r="N2847" s="135"/>
      <c r="O2847" s="23"/>
      <c r="P2847" s="19">
        <f t="shared" si="626"/>
        <v>0</v>
      </c>
      <c r="R2847" s="5"/>
    </row>
    <row r="2848" spans="1:18" s="2" customFormat="1" ht="11.25" customHeight="1" x14ac:dyDescent="0.2">
      <c r="A2848" s="52"/>
      <c r="B2848" s="45"/>
      <c r="C2848" s="22" t="s">
        <v>14</v>
      </c>
      <c r="D2848" s="135">
        <f t="shared" si="627"/>
        <v>2216534</v>
      </c>
      <c r="E2848" s="135">
        <f>SUM(E2850:E2851)</f>
        <v>3147236</v>
      </c>
      <c r="F2848" s="135">
        <f>SUM(F2850:F2851)</f>
        <v>2895102.89</v>
      </c>
      <c r="G2848" s="23">
        <f t="shared" ref="G2848:G2940" si="635">F2848/E2848*100</f>
        <v>91.988744727119283</v>
      </c>
      <c r="H2848" s="135">
        <f>SUM(H2850:H2851)</f>
        <v>2216534</v>
      </c>
      <c r="I2848" s="135">
        <f t="shared" si="632"/>
        <v>3147236</v>
      </c>
      <c r="J2848" s="135">
        <f t="shared" si="633"/>
        <v>2895102.89</v>
      </c>
      <c r="K2848" s="23">
        <f t="shared" si="628"/>
        <v>91.988744727119283</v>
      </c>
      <c r="L2848" s="135"/>
      <c r="M2848" s="135"/>
      <c r="N2848" s="135"/>
      <c r="O2848" s="23"/>
      <c r="P2848" s="19">
        <f t="shared" si="626"/>
        <v>930702</v>
      </c>
      <c r="R2848" s="5"/>
    </row>
    <row r="2849" spans="1:18" s="2" customFormat="1" x14ac:dyDescent="0.2">
      <c r="A2849" s="52"/>
      <c r="B2849" s="45"/>
      <c r="C2849" s="27" t="s">
        <v>15</v>
      </c>
      <c r="D2849" s="135"/>
      <c r="E2849" s="135"/>
      <c r="F2849" s="135"/>
      <c r="G2849" s="23"/>
      <c r="H2849" s="135"/>
      <c r="I2849" s="135"/>
      <c r="J2849" s="135"/>
      <c r="K2849" s="23"/>
      <c r="L2849" s="135"/>
      <c r="M2849" s="135"/>
      <c r="N2849" s="135"/>
      <c r="O2849" s="23"/>
      <c r="P2849" s="19">
        <f t="shared" si="626"/>
        <v>0</v>
      </c>
      <c r="R2849" s="5"/>
    </row>
    <row r="2850" spans="1:18" s="2" customFormat="1" ht="12.75" customHeight="1" x14ac:dyDescent="0.2">
      <c r="A2850" s="52"/>
      <c r="B2850" s="45"/>
      <c r="C2850" s="27" t="s">
        <v>19</v>
      </c>
      <c r="D2850" s="135">
        <f t="shared" si="627"/>
        <v>191500</v>
      </c>
      <c r="E2850" s="135">
        <v>60024</v>
      </c>
      <c r="F2850" s="135">
        <v>59943.47</v>
      </c>
      <c r="G2850" s="23">
        <f t="shared" si="635"/>
        <v>99.865836998533922</v>
      </c>
      <c r="H2850" s="135">
        <v>191500</v>
      </c>
      <c r="I2850" s="135">
        <f t="shared" si="632"/>
        <v>60024</v>
      </c>
      <c r="J2850" s="135">
        <f t="shared" si="633"/>
        <v>59943.47</v>
      </c>
      <c r="K2850" s="23">
        <f t="shared" si="628"/>
        <v>99.865836998533922</v>
      </c>
      <c r="L2850" s="135"/>
      <c r="M2850" s="135"/>
      <c r="N2850" s="135"/>
      <c r="O2850" s="23"/>
      <c r="P2850" s="19">
        <f t="shared" si="626"/>
        <v>-131476</v>
      </c>
      <c r="R2850" s="5"/>
    </row>
    <row r="2851" spans="1:18" s="2" customFormat="1" ht="12.75" customHeight="1" x14ac:dyDescent="0.2">
      <c r="A2851" s="52"/>
      <c r="B2851" s="45"/>
      <c r="C2851" s="27" t="s">
        <v>18</v>
      </c>
      <c r="D2851" s="135">
        <f t="shared" si="627"/>
        <v>2025034</v>
      </c>
      <c r="E2851" s="135">
        <v>3087212</v>
      </c>
      <c r="F2851" s="135">
        <v>2835159.42</v>
      </c>
      <c r="G2851" s="23">
        <f t="shared" si="635"/>
        <v>91.835592113531561</v>
      </c>
      <c r="H2851" s="135">
        <v>2025034</v>
      </c>
      <c r="I2851" s="135">
        <f t="shared" si="632"/>
        <v>3087212</v>
      </c>
      <c r="J2851" s="135">
        <f t="shared" si="633"/>
        <v>2835159.42</v>
      </c>
      <c r="K2851" s="23">
        <f t="shared" si="628"/>
        <v>91.835592113531561</v>
      </c>
      <c r="L2851" s="135"/>
      <c r="M2851" s="135"/>
      <c r="N2851" s="135"/>
      <c r="O2851" s="23"/>
      <c r="P2851" s="19">
        <f t="shared" si="626"/>
        <v>1062178</v>
      </c>
      <c r="R2851" s="5"/>
    </row>
    <row r="2852" spans="1:18" s="2" customFormat="1" ht="12.75" customHeight="1" x14ac:dyDescent="0.2">
      <c r="A2852" s="57"/>
      <c r="B2852" s="46"/>
      <c r="C2852" s="37" t="s">
        <v>16</v>
      </c>
      <c r="D2852" s="136">
        <f t="shared" si="627"/>
        <v>5000000</v>
      </c>
      <c r="E2852" s="136">
        <v>4800000</v>
      </c>
      <c r="F2852" s="136">
        <v>4800000</v>
      </c>
      <c r="G2852" s="38">
        <f t="shared" si="635"/>
        <v>100</v>
      </c>
      <c r="H2852" s="136">
        <v>5000000</v>
      </c>
      <c r="I2852" s="136">
        <f t="shared" si="632"/>
        <v>4800000</v>
      </c>
      <c r="J2852" s="136">
        <f t="shared" si="633"/>
        <v>4800000</v>
      </c>
      <c r="K2852" s="38">
        <f t="shared" si="628"/>
        <v>100</v>
      </c>
      <c r="L2852" s="136"/>
      <c r="M2852" s="136"/>
      <c r="N2852" s="136"/>
      <c r="O2852" s="38"/>
      <c r="P2852" s="19">
        <f t="shared" ref="P2852:P2945" si="636">E2852-D2852</f>
        <v>-200000</v>
      </c>
      <c r="R2852" s="5"/>
    </row>
    <row r="2853" spans="1:18" s="2" customFormat="1" ht="14.25" hidden="1" customHeight="1" x14ac:dyDescent="0.2">
      <c r="A2853" s="52"/>
      <c r="B2853" s="45"/>
      <c r="C2853" s="22" t="s">
        <v>17</v>
      </c>
      <c r="D2853" s="135">
        <f t="shared" si="627"/>
        <v>0</v>
      </c>
      <c r="E2853" s="135"/>
      <c r="F2853" s="135"/>
      <c r="G2853" s="23" t="e">
        <f t="shared" si="635"/>
        <v>#DIV/0!</v>
      </c>
      <c r="H2853" s="135"/>
      <c r="I2853" s="135">
        <f t="shared" si="632"/>
        <v>0</v>
      </c>
      <c r="J2853" s="135">
        <f t="shared" si="633"/>
        <v>0</v>
      </c>
      <c r="K2853" s="23" t="e">
        <f t="shared" si="628"/>
        <v>#DIV/0!</v>
      </c>
      <c r="L2853" s="135"/>
      <c r="M2853" s="135"/>
      <c r="N2853" s="135"/>
      <c r="O2853" s="23"/>
      <c r="P2853" s="19">
        <f t="shared" si="636"/>
        <v>0</v>
      </c>
      <c r="R2853" s="5"/>
    </row>
    <row r="2854" spans="1:18" s="2" customFormat="1" ht="33.75" customHeight="1" x14ac:dyDescent="0.2">
      <c r="A2854" s="52"/>
      <c r="B2854" s="45"/>
      <c r="C2854" s="24" t="s">
        <v>149</v>
      </c>
      <c r="D2854" s="135">
        <f t="shared" si="627"/>
        <v>62380</v>
      </c>
      <c r="E2854" s="135">
        <v>70765</v>
      </c>
      <c r="F2854" s="135">
        <v>56631.23</v>
      </c>
      <c r="G2854" s="23">
        <f t="shared" si="635"/>
        <v>80.027174450646513</v>
      </c>
      <c r="H2854" s="135">
        <v>62380</v>
      </c>
      <c r="I2854" s="135">
        <f t="shared" si="632"/>
        <v>70765</v>
      </c>
      <c r="J2854" s="135">
        <f t="shared" si="633"/>
        <v>56631.23</v>
      </c>
      <c r="K2854" s="23">
        <f t="shared" si="628"/>
        <v>80.027174450646513</v>
      </c>
      <c r="L2854" s="135"/>
      <c r="M2854" s="135"/>
      <c r="N2854" s="135"/>
      <c r="O2854" s="23"/>
      <c r="P2854" s="19">
        <f t="shared" si="636"/>
        <v>8385</v>
      </c>
      <c r="R2854" s="5"/>
    </row>
    <row r="2855" spans="1:18" s="2" customFormat="1" ht="14.25" customHeight="1" x14ac:dyDescent="0.2">
      <c r="A2855" s="52"/>
      <c r="B2855" s="45"/>
      <c r="C2855" s="25" t="s">
        <v>111</v>
      </c>
      <c r="D2855" s="135">
        <f t="shared" ref="D2855:D2948" si="637">H2855+L2855</f>
        <v>11214741</v>
      </c>
      <c r="E2855" s="135">
        <f>SUM(E2857)</f>
        <v>14435477</v>
      </c>
      <c r="F2855" s="135">
        <f>SUM(F2857)</f>
        <v>14342484.07</v>
      </c>
      <c r="G2855" s="23">
        <f t="shared" si="635"/>
        <v>99.355802859857008</v>
      </c>
      <c r="H2855" s="135">
        <f>SUM(H2857)</f>
        <v>11214741</v>
      </c>
      <c r="I2855" s="135">
        <f t="shared" si="632"/>
        <v>14435477</v>
      </c>
      <c r="J2855" s="135">
        <f t="shared" si="633"/>
        <v>14342484.07</v>
      </c>
      <c r="K2855" s="23">
        <f t="shared" si="628"/>
        <v>99.355802859857008</v>
      </c>
      <c r="L2855" s="135"/>
      <c r="M2855" s="135"/>
      <c r="N2855" s="135"/>
      <c r="O2855" s="23"/>
      <c r="P2855" s="19">
        <f t="shared" si="636"/>
        <v>3220736</v>
      </c>
      <c r="R2855" s="5"/>
    </row>
    <row r="2856" spans="1:18" s="2" customFormat="1" ht="11.25" customHeight="1" x14ac:dyDescent="0.2">
      <c r="A2856" s="52"/>
      <c r="B2856" s="45"/>
      <c r="C2856" s="26" t="s">
        <v>22</v>
      </c>
      <c r="D2856" s="135"/>
      <c r="E2856" s="135"/>
      <c r="F2856" s="135"/>
      <c r="G2856" s="23"/>
      <c r="H2856" s="135"/>
      <c r="I2856" s="135"/>
      <c r="J2856" s="135"/>
      <c r="K2856" s="23"/>
      <c r="L2856" s="135"/>
      <c r="M2856" s="135"/>
      <c r="N2856" s="135"/>
      <c r="O2856" s="23"/>
      <c r="P2856" s="19">
        <f t="shared" si="636"/>
        <v>0</v>
      </c>
      <c r="R2856" s="5"/>
    </row>
    <row r="2857" spans="1:18" s="2" customFormat="1" ht="14.25" customHeight="1" x14ac:dyDescent="0.2">
      <c r="A2857" s="52"/>
      <c r="B2857" s="45"/>
      <c r="C2857" s="22" t="s">
        <v>7</v>
      </c>
      <c r="D2857" s="135">
        <f t="shared" si="637"/>
        <v>11214741</v>
      </c>
      <c r="E2857" s="135">
        <f>4471512+9963965</f>
        <v>14435477</v>
      </c>
      <c r="F2857" s="135">
        <v>14342484.07</v>
      </c>
      <c r="G2857" s="23">
        <f t="shared" si="635"/>
        <v>99.355802859857008</v>
      </c>
      <c r="H2857" s="135">
        <v>11214741</v>
      </c>
      <c r="I2857" s="135">
        <f t="shared" si="632"/>
        <v>14435477</v>
      </c>
      <c r="J2857" s="135">
        <f t="shared" si="633"/>
        <v>14342484.07</v>
      </c>
      <c r="K2857" s="23">
        <f t="shared" si="628"/>
        <v>99.355802859857008</v>
      </c>
      <c r="L2857" s="135"/>
      <c r="M2857" s="135"/>
      <c r="N2857" s="135"/>
      <c r="O2857" s="23"/>
      <c r="P2857" s="19">
        <f t="shared" si="636"/>
        <v>3220736</v>
      </c>
      <c r="R2857" s="5"/>
    </row>
    <row r="2858" spans="1:18" s="2" customFormat="1" x14ac:dyDescent="0.2">
      <c r="A2858" s="52"/>
      <c r="B2858" s="45"/>
      <c r="C2858" s="27" t="s">
        <v>15</v>
      </c>
      <c r="D2858" s="135"/>
      <c r="E2858" s="135"/>
      <c r="F2858" s="135"/>
      <c r="G2858" s="23"/>
      <c r="H2858" s="135"/>
      <c r="I2858" s="135"/>
      <c r="J2858" s="135"/>
      <c r="K2858" s="23"/>
      <c r="L2858" s="135"/>
      <c r="M2858" s="135"/>
      <c r="N2858" s="135"/>
      <c r="O2858" s="23"/>
      <c r="P2858" s="19">
        <f t="shared" si="636"/>
        <v>0</v>
      </c>
      <c r="R2858" s="5"/>
    </row>
    <row r="2859" spans="1:18" s="2" customFormat="1" ht="39" customHeight="1" x14ac:dyDescent="0.2">
      <c r="A2859" s="52"/>
      <c r="B2859" s="112"/>
      <c r="C2859" s="53" t="s">
        <v>226</v>
      </c>
      <c r="D2859" s="140">
        <f t="shared" si="637"/>
        <v>5489442</v>
      </c>
      <c r="E2859" s="140">
        <v>9963965</v>
      </c>
      <c r="F2859" s="140">
        <f>2949170.41+7010146.45</f>
        <v>9959316.8599999994</v>
      </c>
      <c r="G2859" s="50">
        <f t="shared" si="635"/>
        <v>99.953350498521417</v>
      </c>
      <c r="H2859" s="140">
        <v>5489442</v>
      </c>
      <c r="I2859" s="140">
        <f t="shared" si="632"/>
        <v>9963965</v>
      </c>
      <c r="J2859" s="140">
        <f t="shared" si="633"/>
        <v>9959316.8599999994</v>
      </c>
      <c r="K2859" s="50">
        <f t="shared" si="628"/>
        <v>99.953350498521417</v>
      </c>
      <c r="L2859" s="140"/>
      <c r="M2859" s="140"/>
      <c r="N2859" s="140"/>
      <c r="O2859" s="50"/>
      <c r="P2859" s="34">
        <f t="shared" si="636"/>
        <v>4474523</v>
      </c>
      <c r="R2859" s="5"/>
    </row>
    <row r="2860" spans="1:18" s="2" customFormat="1" ht="27.75" hidden="1" customHeight="1" x14ac:dyDescent="0.2">
      <c r="A2860" s="52"/>
      <c r="B2860" s="32">
        <v>92127</v>
      </c>
      <c r="C2860" s="120" t="s">
        <v>232</v>
      </c>
      <c r="D2860" s="135"/>
      <c r="E2860" s="135">
        <f>SUM(E2861,E2870)</f>
        <v>0</v>
      </c>
      <c r="F2860" s="135">
        <f>SUM(F2861,F2870)</f>
        <v>0</v>
      </c>
      <c r="G2860" s="23" t="e">
        <f t="shared" si="635"/>
        <v>#DIV/0!</v>
      </c>
      <c r="H2860" s="135"/>
      <c r="I2860" s="135">
        <f t="shared" si="632"/>
        <v>0</v>
      </c>
      <c r="J2860" s="135">
        <f t="shared" si="633"/>
        <v>0</v>
      </c>
      <c r="K2860" s="23" t="e">
        <f t="shared" ref="K2860:K2861" si="638">J2860/I2860*100</f>
        <v>#DIV/0!</v>
      </c>
      <c r="L2860" s="135"/>
      <c r="M2860" s="135"/>
      <c r="N2860" s="135"/>
      <c r="O2860" s="23"/>
      <c r="P2860" s="59">
        <f t="shared" si="636"/>
        <v>0</v>
      </c>
      <c r="R2860" s="5"/>
    </row>
    <row r="2861" spans="1:18" s="2" customFormat="1" ht="9.75" hidden="1" customHeight="1" x14ac:dyDescent="0.2">
      <c r="A2861" s="52"/>
      <c r="B2861" s="45"/>
      <c r="C2861" s="41" t="s">
        <v>110</v>
      </c>
      <c r="D2861" s="135"/>
      <c r="E2861" s="135">
        <f>SUM(E2863,E2867,E2868,E2869)</f>
        <v>0</v>
      </c>
      <c r="F2861" s="135">
        <f>SUM(F2863,F2867,F2868,F2869)</f>
        <v>0</v>
      </c>
      <c r="G2861" s="23" t="e">
        <f t="shared" si="635"/>
        <v>#DIV/0!</v>
      </c>
      <c r="H2861" s="135"/>
      <c r="I2861" s="135">
        <f t="shared" si="632"/>
        <v>0</v>
      </c>
      <c r="J2861" s="135">
        <f t="shared" si="633"/>
        <v>0</v>
      </c>
      <c r="K2861" s="23" t="e">
        <f t="shared" si="638"/>
        <v>#DIV/0!</v>
      </c>
      <c r="L2861" s="135"/>
      <c r="M2861" s="135"/>
      <c r="N2861" s="135"/>
      <c r="O2861" s="23"/>
      <c r="P2861" s="19">
        <f t="shared" si="636"/>
        <v>0</v>
      </c>
      <c r="R2861" s="5"/>
    </row>
    <row r="2862" spans="1:18" s="2" customFormat="1" hidden="1" x14ac:dyDescent="0.2">
      <c r="A2862" s="52"/>
      <c r="B2862" s="45"/>
      <c r="C2862" s="27" t="s">
        <v>22</v>
      </c>
      <c r="D2862" s="135"/>
      <c r="E2862" s="135"/>
      <c r="F2862" s="135"/>
      <c r="G2862" s="23"/>
      <c r="H2862" s="135"/>
      <c r="I2862" s="135">
        <f t="shared" si="632"/>
        <v>0</v>
      </c>
      <c r="J2862" s="135">
        <f t="shared" si="633"/>
        <v>0</v>
      </c>
      <c r="K2862" s="23"/>
      <c r="L2862" s="135"/>
      <c r="M2862" s="135"/>
      <c r="N2862" s="135"/>
      <c r="O2862" s="23"/>
      <c r="P2862" s="19">
        <f t="shared" si="636"/>
        <v>0</v>
      </c>
      <c r="R2862" s="5"/>
    </row>
    <row r="2863" spans="1:18" s="2" customFormat="1" ht="11.25" hidden="1" customHeight="1" x14ac:dyDescent="0.2">
      <c r="A2863" s="52"/>
      <c r="B2863" s="45"/>
      <c r="C2863" s="22" t="s">
        <v>14</v>
      </c>
      <c r="D2863" s="135"/>
      <c r="E2863" s="135">
        <f>SUM(E2865:E2866)</f>
        <v>0</v>
      </c>
      <c r="F2863" s="135">
        <f>SUM(F2865:F2866)</f>
        <v>0</v>
      </c>
      <c r="G2863" s="23" t="e">
        <f t="shared" ref="G2863" si="639">F2863/E2863*100</f>
        <v>#DIV/0!</v>
      </c>
      <c r="H2863" s="135"/>
      <c r="I2863" s="135">
        <f t="shared" si="632"/>
        <v>0</v>
      </c>
      <c r="J2863" s="135">
        <f t="shared" si="633"/>
        <v>0</v>
      </c>
      <c r="K2863" s="23" t="e">
        <f t="shared" ref="K2863" si="640">J2863/I2863*100</f>
        <v>#DIV/0!</v>
      </c>
      <c r="L2863" s="135"/>
      <c r="M2863" s="135"/>
      <c r="N2863" s="135"/>
      <c r="O2863" s="23"/>
      <c r="P2863" s="19">
        <f t="shared" si="636"/>
        <v>0</v>
      </c>
      <c r="R2863" s="5"/>
    </row>
    <row r="2864" spans="1:18" s="2" customFormat="1" hidden="1" x14ac:dyDescent="0.2">
      <c r="A2864" s="52"/>
      <c r="B2864" s="45"/>
      <c r="C2864" s="27" t="s">
        <v>15</v>
      </c>
      <c r="D2864" s="135"/>
      <c r="E2864" s="135"/>
      <c r="F2864" s="135"/>
      <c r="G2864" s="23"/>
      <c r="H2864" s="135"/>
      <c r="I2864" s="135">
        <f t="shared" si="632"/>
        <v>0</v>
      </c>
      <c r="J2864" s="135">
        <f t="shared" si="633"/>
        <v>0</v>
      </c>
      <c r="K2864" s="23"/>
      <c r="L2864" s="135"/>
      <c r="M2864" s="135"/>
      <c r="N2864" s="135"/>
      <c r="O2864" s="23"/>
      <c r="P2864" s="19">
        <f t="shared" si="636"/>
        <v>0</v>
      </c>
      <c r="R2864" s="5"/>
    </row>
    <row r="2865" spans="1:18" s="2" customFormat="1" ht="12.75" hidden="1" customHeight="1" x14ac:dyDescent="0.2">
      <c r="A2865" s="52"/>
      <c r="B2865" s="112"/>
      <c r="C2865" s="122" t="s">
        <v>19</v>
      </c>
      <c r="D2865" s="140"/>
      <c r="E2865" s="140"/>
      <c r="F2865" s="140"/>
      <c r="G2865" s="50" t="e">
        <f t="shared" ref="G2865:G2870" si="641">F2865/E2865*100</f>
        <v>#DIV/0!</v>
      </c>
      <c r="H2865" s="140"/>
      <c r="I2865" s="140">
        <f t="shared" si="632"/>
        <v>0</v>
      </c>
      <c r="J2865" s="140">
        <f t="shared" si="633"/>
        <v>0</v>
      </c>
      <c r="K2865" s="50" t="e">
        <f t="shared" ref="K2865:K2870" si="642">J2865/I2865*100</f>
        <v>#DIV/0!</v>
      </c>
      <c r="L2865" s="140"/>
      <c r="M2865" s="140"/>
      <c r="N2865" s="140"/>
      <c r="O2865" s="50"/>
      <c r="P2865" s="19">
        <f t="shared" si="636"/>
        <v>0</v>
      </c>
      <c r="R2865" s="5"/>
    </row>
    <row r="2866" spans="1:18" s="2" customFormat="1" ht="12.75" hidden="1" customHeight="1" x14ac:dyDescent="0.2">
      <c r="A2866" s="52"/>
      <c r="B2866" s="45"/>
      <c r="C2866" s="27" t="s">
        <v>18</v>
      </c>
      <c r="D2866" s="135">
        <f t="shared" ref="D2866:D2870" si="643">H2866+L2866</f>
        <v>0</v>
      </c>
      <c r="E2866" s="135"/>
      <c r="F2866" s="135"/>
      <c r="G2866" s="23" t="e">
        <f t="shared" si="641"/>
        <v>#DIV/0!</v>
      </c>
      <c r="H2866" s="135"/>
      <c r="I2866" s="135">
        <f t="shared" si="632"/>
        <v>0</v>
      </c>
      <c r="J2866" s="135">
        <f t="shared" si="633"/>
        <v>0</v>
      </c>
      <c r="K2866" s="23" t="e">
        <f t="shared" si="642"/>
        <v>#DIV/0!</v>
      </c>
      <c r="L2866" s="135"/>
      <c r="M2866" s="135"/>
      <c r="N2866" s="135"/>
      <c r="O2866" s="23"/>
      <c r="P2866" s="19">
        <f t="shared" si="636"/>
        <v>0</v>
      </c>
      <c r="R2866" s="5"/>
    </row>
    <row r="2867" spans="1:18" s="2" customFormat="1" ht="12.75" hidden="1" customHeight="1" x14ac:dyDescent="0.2">
      <c r="A2867" s="52"/>
      <c r="B2867" s="45"/>
      <c r="C2867" s="22" t="s">
        <v>16</v>
      </c>
      <c r="D2867" s="135">
        <f t="shared" si="643"/>
        <v>0</v>
      </c>
      <c r="E2867" s="135"/>
      <c r="F2867" s="135"/>
      <c r="G2867" s="23" t="e">
        <f t="shared" si="641"/>
        <v>#DIV/0!</v>
      </c>
      <c r="H2867" s="135"/>
      <c r="I2867" s="135">
        <f t="shared" si="632"/>
        <v>0</v>
      </c>
      <c r="J2867" s="135">
        <f t="shared" si="633"/>
        <v>0</v>
      </c>
      <c r="K2867" s="23" t="e">
        <f t="shared" si="642"/>
        <v>#DIV/0!</v>
      </c>
      <c r="L2867" s="135"/>
      <c r="M2867" s="135"/>
      <c r="N2867" s="135"/>
      <c r="O2867" s="23"/>
      <c r="P2867" s="19">
        <f t="shared" ref="P2867:P2874" si="644">E2867-D2867</f>
        <v>0</v>
      </c>
      <c r="R2867" s="5"/>
    </row>
    <row r="2868" spans="1:18" s="2" customFormat="1" ht="14.25" hidden="1" customHeight="1" x14ac:dyDescent="0.2">
      <c r="A2868" s="52"/>
      <c r="B2868" s="45"/>
      <c r="C2868" s="22" t="s">
        <v>17</v>
      </c>
      <c r="D2868" s="135">
        <f t="shared" si="643"/>
        <v>0</v>
      </c>
      <c r="E2868" s="135"/>
      <c r="F2868" s="135"/>
      <c r="G2868" s="23" t="e">
        <f t="shared" si="641"/>
        <v>#DIV/0!</v>
      </c>
      <c r="H2868" s="135"/>
      <c r="I2868" s="135">
        <f t="shared" si="632"/>
        <v>0</v>
      </c>
      <c r="J2868" s="135">
        <f t="shared" si="633"/>
        <v>0</v>
      </c>
      <c r="K2868" s="23" t="e">
        <f t="shared" si="642"/>
        <v>#DIV/0!</v>
      </c>
      <c r="L2868" s="135"/>
      <c r="M2868" s="135"/>
      <c r="N2868" s="135"/>
      <c r="O2868" s="23"/>
      <c r="P2868" s="19">
        <f t="shared" si="644"/>
        <v>0</v>
      </c>
      <c r="R2868" s="5"/>
    </row>
    <row r="2869" spans="1:18" s="2" customFormat="1" ht="39" hidden="1" customHeight="1" x14ac:dyDescent="0.2">
      <c r="A2869" s="52"/>
      <c r="B2869" s="45"/>
      <c r="C2869" s="24" t="s">
        <v>149</v>
      </c>
      <c r="D2869" s="135">
        <f t="shared" si="643"/>
        <v>0</v>
      </c>
      <c r="E2869" s="135"/>
      <c r="F2869" s="135"/>
      <c r="G2869" s="23" t="e">
        <f t="shared" si="641"/>
        <v>#DIV/0!</v>
      </c>
      <c r="H2869" s="135"/>
      <c r="I2869" s="135">
        <f t="shared" si="632"/>
        <v>0</v>
      </c>
      <c r="J2869" s="135">
        <f t="shared" si="633"/>
        <v>0</v>
      </c>
      <c r="K2869" s="23" t="e">
        <f t="shared" si="642"/>
        <v>#DIV/0!</v>
      </c>
      <c r="L2869" s="135"/>
      <c r="M2869" s="135"/>
      <c r="N2869" s="135"/>
      <c r="O2869" s="23"/>
      <c r="P2869" s="19">
        <f t="shared" si="644"/>
        <v>0</v>
      </c>
      <c r="R2869" s="5"/>
    </row>
    <row r="2870" spans="1:18" s="2" customFormat="1" ht="14.25" hidden="1" customHeight="1" x14ac:dyDescent="0.2">
      <c r="A2870" s="52"/>
      <c r="B2870" s="45"/>
      <c r="C2870" s="25" t="s">
        <v>111</v>
      </c>
      <c r="D2870" s="135">
        <f t="shared" si="643"/>
        <v>0</v>
      </c>
      <c r="E2870" s="135">
        <f>SUM(E2872)</f>
        <v>0</v>
      </c>
      <c r="F2870" s="135">
        <f>SUM(F2872)</f>
        <v>0</v>
      </c>
      <c r="G2870" s="23" t="e">
        <f t="shared" si="641"/>
        <v>#DIV/0!</v>
      </c>
      <c r="H2870" s="135">
        <f>SUM(H2872)</f>
        <v>0</v>
      </c>
      <c r="I2870" s="135">
        <f t="shared" si="632"/>
        <v>0</v>
      </c>
      <c r="J2870" s="135">
        <f t="shared" si="633"/>
        <v>0</v>
      </c>
      <c r="K2870" s="23" t="e">
        <f t="shared" si="642"/>
        <v>#DIV/0!</v>
      </c>
      <c r="L2870" s="135"/>
      <c r="M2870" s="135"/>
      <c r="N2870" s="135"/>
      <c r="O2870" s="23"/>
      <c r="P2870" s="19">
        <f t="shared" si="644"/>
        <v>0</v>
      </c>
      <c r="R2870" s="5"/>
    </row>
    <row r="2871" spans="1:18" s="2" customFormat="1" ht="11.25" hidden="1" customHeight="1" x14ac:dyDescent="0.2">
      <c r="A2871" s="52"/>
      <c r="B2871" s="45"/>
      <c r="C2871" s="26" t="s">
        <v>22</v>
      </c>
      <c r="D2871" s="135"/>
      <c r="E2871" s="135"/>
      <c r="F2871" s="135"/>
      <c r="G2871" s="23"/>
      <c r="H2871" s="135"/>
      <c r="I2871" s="135">
        <f t="shared" si="632"/>
        <v>0</v>
      </c>
      <c r="J2871" s="135">
        <f t="shared" si="633"/>
        <v>0</v>
      </c>
      <c r="K2871" s="23"/>
      <c r="L2871" s="135"/>
      <c r="M2871" s="135"/>
      <c r="N2871" s="135"/>
      <c r="O2871" s="23"/>
      <c r="P2871" s="19">
        <f t="shared" si="644"/>
        <v>0</v>
      </c>
      <c r="R2871" s="5"/>
    </row>
    <row r="2872" spans="1:18" s="2" customFormat="1" ht="14.25" hidden="1" customHeight="1" x14ac:dyDescent="0.2">
      <c r="A2872" s="52"/>
      <c r="B2872" s="45"/>
      <c r="C2872" s="22" t="s">
        <v>7</v>
      </c>
      <c r="D2872" s="135">
        <f t="shared" ref="D2872" si="645">H2872+L2872</f>
        <v>0</v>
      </c>
      <c r="E2872" s="135"/>
      <c r="F2872" s="135"/>
      <c r="G2872" s="23" t="e">
        <f t="shared" ref="G2872" si="646">F2872/E2872*100</f>
        <v>#DIV/0!</v>
      </c>
      <c r="H2872" s="135"/>
      <c r="I2872" s="135">
        <f t="shared" si="632"/>
        <v>0</v>
      </c>
      <c r="J2872" s="135">
        <f t="shared" si="633"/>
        <v>0</v>
      </c>
      <c r="K2872" s="23" t="e">
        <f t="shared" ref="K2872" si="647">J2872/I2872*100</f>
        <v>#DIV/0!</v>
      </c>
      <c r="L2872" s="135"/>
      <c r="M2872" s="135"/>
      <c r="N2872" s="135"/>
      <c r="O2872" s="23"/>
      <c r="P2872" s="19">
        <f t="shared" si="644"/>
        <v>0</v>
      </c>
      <c r="R2872" s="5"/>
    </row>
    <row r="2873" spans="1:18" s="2" customFormat="1" hidden="1" x14ac:dyDescent="0.2">
      <c r="A2873" s="52"/>
      <c r="B2873" s="45"/>
      <c r="C2873" s="27" t="s">
        <v>15</v>
      </c>
      <c r="D2873" s="135"/>
      <c r="E2873" s="135"/>
      <c r="F2873" s="135"/>
      <c r="G2873" s="23"/>
      <c r="H2873" s="135"/>
      <c r="I2873" s="135">
        <f t="shared" si="632"/>
        <v>0</v>
      </c>
      <c r="J2873" s="135">
        <f t="shared" si="633"/>
        <v>0</v>
      </c>
      <c r="K2873" s="23"/>
      <c r="L2873" s="135"/>
      <c r="M2873" s="135"/>
      <c r="N2873" s="135"/>
      <c r="O2873" s="23"/>
      <c r="P2873" s="19">
        <f t="shared" si="644"/>
        <v>0</v>
      </c>
      <c r="R2873" s="5"/>
    </row>
    <row r="2874" spans="1:18" s="2" customFormat="1" ht="40.5" hidden="1" customHeight="1" x14ac:dyDescent="0.2">
      <c r="A2874" s="52"/>
      <c r="B2874" s="112"/>
      <c r="C2874" s="53" t="s">
        <v>226</v>
      </c>
      <c r="D2874" s="140">
        <f t="shared" ref="D2874" si="648">H2874+L2874</f>
        <v>0</v>
      </c>
      <c r="E2874" s="140"/>
      <c r="F2874" s="140"/>
      <c r="G2874" s="50" t="e">
        <f t="shared" ref="G2874" si="649">F2874/E2874*100</f>
        <v>#DIV/0!</v>
      </c>
      <c r="H2874" s="140"/>
      <c r="I2874" s="140">
        <f t="shared" si="632"/>
        <v>0</v>
      </c>
      <c r="J2874" s="140">
        <f t="shared" si="633"/>
        <v>0</v>
      </c>
      <c r="K2874" s="50" t="e">
        <f t="shared" ref="K2874" si="650">J2874/I2874*100</f>
        <v>#DIV/0!</v>
      </c>
      <c r="L2874" s="140"/>
      <c r="M2874" s="140"/>
      <c r="N2874" s="140"/>
      <c r="O2874" s="50"/>
      <c r="P2874" s="34">
        <f t="shared" si="644"/>
        <v>0</v>
      </c>
      <c r="R2874" s="5"/>
    </row>
    <row r="2875" spans="1:18" s="2" customFormat="1" ht="13.5" customHeight="1" x14ac:dyDescent="0.2">
      <c r="A2875" s="52"/>
      <c r="B2875" s="32">
        <v>92195</v>
      </c>
      <c r="C2875" s="111" t="s">
        <v>28</v>
      </c>
      <c r="D2875" s="135">
        <f t="shared" si="637"/>
        <v>44375000</v>
      </c>
      <c r="E2875" s="135">
        <f>SUM(E2876,E2885)</f>
        <v>23993148</v>
      </c>
      <c r="F2875" s="135">
        <f>SUM(F2876,F2885)</f>
        <v>23227632.300000001</v>
      </c>
      <c r="G2875" s="23">
        <f t="shared" si="635"/>
        <v>96.809440345218562</v>
      </c>
      <c r="H2875" s="135">
        <f>SUM(H2876,H2885)</f>
        <v>44375000</v>
      </c>
      <c r="I2875" s="135">
        <f t="shared" si="632"/>
        <v>23993148</v>
      </c>
      <c r="J2875" s="135">
        <f t="shared" si="633"/>
        <v>23227632.300000001</v>
      </c>
      <c r="K2875" s="23">
        <f t="shared" si="628"/>
        <v>96.809440345218562</v>
      </c>
      <c r="L2875" s="135"/>
      <c r="M2875" s="135"/>
      <c r="N2875" s="135"/>
      <c r="O2875" s="23"/>
      <c r="P2875" s="59">
        <f t="shared" si="636"/>
        <v>-20381852</v>
      </c>
      <c r="R2875" s="5"/>
    </row>
    <row r="2876" spans="1:18" s="2" customFormat="1" ht="11.25" customHeight="1" x14ac:dyDescent="0.2">
      <c r="A2876" s="52"/>
      <c r="B2876" s="32"/>
      <c r="C2876" s="41" t="s">
        <v>110</v>
      </c>
      <c r="D2876" s="135">
        <f t="shared" si="637"/>
        <v>50000</v>
      </c>
      <c r="E2876" s="135">
        <f>SUM(E2878)</f>
        <v>172341</v>
      </c>
      <c r="F2876" s="135">
        <f>SUM(F2878)</f>
        <v>133956.96</v>
      </c>
      <c r="G2876" s="23">
        <f t="shared" si="635"/>
        <v>77.727853499747596</v>
      </c>
      <c r="H2876" s="135">
        <f>SUM(H2878)</f>
        <v>50000</v>
      </c>
      <c r="I2876" s="135">
        <f t="shared" si="632"/>
        <v>172341</v>
      </c>
      <c r="J2876" s="135">
        <f t="shared" si="633"/>
        <v>133956.96</v>
      </c>
      <c r="K2876" s="23">
        <f t="shared" si="628"/>
        <v>77.727853499747596</v>
      </c>
      <c r="L2876" s="135"/>
      <c r="M2876" s="135"/>
      <c r="N2876" s="135"/>
      <c r="O2876" s="23"/>
      <c r="P2876" s="19">
        <f t="shared" si="636"/>
        <v>122341</v>
      </c>
      <c r="R2876" s="5"/>
    </row>
    <row r="2877" spans="1:18" s="2" customFormat="1" x14ac:dyDescent="0.2">
      <c r="A2877" s="52"/>
      <c r="B2877" s="32"/>
      <c r="C2877" s="27" t="s">
        <v>22</v>
      </c>
      <c r="D2877" s="135"/>
      <c r="E2877" s="135"/>
      <c r="F2877" s="135"/>
      <c r="G2877" s="23"/>
      <c r="H2877" s="135"/>
      <c r="I2877" s="135"/>
      <c r="J2877" s="135"/>
      <c r="K2877" s="23"/>
      <c r="L2877" s="135"/>
      <c r="M2877" s="135"/>
      <c r="N2877" s="135"/>
      <c r="O2877" s="23"/>
      <c r="P2877" s="19">
        <f t="shared" si="636"/>
        <v>0</v>
      </c>
      <c r="R2877" s="5"/>
    </row>
    <row r="2878" spans="1:18" s="2" customFormat="1" ht="13.5" customHeight="1" x14ac:dyDescent="0.2">
      <c r="A2878" s="52"/>
      <c r="B2878" s="32"/>
      <c r="C2878" s="22" t="s">
        <v>14</v>
      </c>
      <c r="D2878" s="135">
        <f t="shared" si="637"/>
        <v>50000</v>
      </c>
      <c r="E2878" s="135">
        <f>SUM(E2880:E2881)</f>
        <v>172341</v>
      </c>
      <c r="F2878" s="135">
        <f>SUM(F2880:F2881)</f>
        <v>133956.96</v>
      </c>
      <c r="G2878" s="23">
        <f t="shared" si="635"/>
        <v>77.727853499747596</v>
      </c>
      <c r="H2878" s="135">
        <f>SUM(H2880:H2881)</f>
        <v>50000</v>
      </c>
      <c r="I2878" s="135">
        <f t="shared" si="632"/>
        <v>172341</v>
      </c>
      <c r="J2878" s="135">
        <f t="shared" si="633"/>
        <v>133956.96</v>
      </c>
      <c r="K2878" s="23">
        <f t="shared" ref="K2878:K2885" si="651">J2878/I2878*100</f>
        <v>77.727853499747596</v>
      </c>
      <c r="L2878" s="135"/>
      <c r="M2878" s="135"/>
      <c r="N2878" s="135"/>
      <c r="O2878" s="23"/>
      <c r="P2878" s="19">
        <f t="shared" si="636"/>
        <v>122341</v>
      </c>
      <c r="R2878" s="5"/>
    </row>
    <row r="2879" spans="1:18" s="2" customFormat="1" x14ac:dyDescent="0.2">
      <c r="A2879" s="52"/>
      <c r="B2879" s="32"/>
      <c r="C2879" s="27" t="s">
        <v>15</v>
      </c>
      <c r="D2879" s="135"/>
      <c r="E2879" s="135"/>
      <c r="F2879" s="135"/>
      <c r="G2879" s="23"/>
      <c r="H2879" s="135"/>
      <c r="I2879" s="135"/>
      <c r="J2879" s="135"/>
      <c r="K2879" s="23"/>
      <c r="L2879" s="135"/>
      <c r="M2879" s="135"/>
      <c r="N2879" s="135"/>
      <c r="O2879" s="23"/>
      <c r="P2879" s="19">
        <f t="shared" si="636"/>
        <v>0</v>
      </c>
      <c r="R2879" s="5"/>
    </row>
    <row r="2880" spans="1:18" s="2" customFormat="1" ht="15" hidden="1" customHeight="1" x14ac:dyDescent="0.2">
      <c r="A2880" s="52"/>
      <c r="B2880" s="32"/>
      <c r="C2880" s="27" t="s">
        <v>19</v>
      </c>
      <c r="D2880" s="135">
        <f t="shared" si="637"/>
        <v>0</v>
      </c>
      <c r="E2880" s="135"/>
      <c r="F2880" s="135"/>
      <c r="G2880" s="23" t="e">
        <f t="shared" si="635"/>
        <v>#DIV/0!</v>
      </c>
      <c r="H2880" s="135"/>
      <c r="I2880" s="135">
        <f t="shared" si="632"/>
        <v>0</v>
      </c>
      <c r="J2880" s="135">
        <f t="shared" si="633"/>
        <v>0</v>
      </c>
      <c r="K2880" s="23" t="e">
        <f t="shared" si="651"/>
        <v>#DIV/0!</v>
      </c>
      <c r="L2880" s="135"/>
      <c r="M2880" s="135"/>
      <c r="N2880" s="135"/>
      <c r="O2880" s="23"/>
      <c r="P2880" s="19">
        <f t="shared" si="636"/>
        <v>0</v>
      </c>
      <c r="R2880" s="5"/>
    </row>
    <row r="2881" spans="1:18" s="2" customFormat="1" ht="9" customHeight="1" x14ac:dyDescent="0.2">
      <c r="A2881" s="52"/>
      <c r="B2881" s="32"/>
      <c r="C2881" s="27" t="s">
        <v>18</v>
      </c>
      <c r="D2881" s="135">
        <f t="shared" si="637"/>
        <v>50000</v>
      </c>
      <c r="E2881" s="135">
        <v>172341</v>
      </c>
      <c r="F2881" s="135">
        <v>133956.96</v>
      </c>
      <c r="G2881" s="23">
        <f t="shared" si="635"/>
        <v>77.727853499747596</v>
      </c>
      <c r="H2881" s="135">
        <v>50000</v>
      </c>
      <c r="I2881" s="135">
        <f t="shared" si="632"/>
        <v>172341</v>
      </c>
      <c r="J2881" s="135">
        <f t="shared" si="633"/>
        <v>133956.96</v>
      </c>
      <c r="K2881" s="23">
        <f t="shared" si="651"/>
        <v>77.727853499747596</v>
      </c>
      <c r="L2881" s="135"/>
      <c r="M2881" s="135"/>
      <c r="N2881" s="135"/>
      <c r="O2881" s="23"/>
      <c r="P2881" s="19">
        <f t="shared" si="636"/>
        <v>122341</v>
      </c>
      <c r="R2881" s="5"/>
    </row>
    <row r="2882" spans="1:18" s="2" customFormat="1" ht="15" hidden="1" customHeight="1" x14ac:dyDescent="0.2">
      <c r="A2882" s="52"/>
      <c r="B2882" s="32"/>
      <c r="C2882" s="22" t="s">
        <v>16</v>
      </c>
      <c r="D2882" s="135"/>
      <c r="E2882" s="135"/>
      <c r="F2882" s="135"/>
      <c r="G2882" s="23" t="e">
        <f t="shared" si="635"/>
        <v>#DIV/0!</v>
      </c>
      <c r="H2882" s="135"/>
      <c r="I2882" s="135">
        <f t="shared" si="632"/>
        <v>0</v>
      </c>
      <c r="J2882" s="135">
        <f t="shared" si="633"/>
        <v>0</v>
      </c>
      <c r="K2882" s="23" t="e">
        <f t="shared" si="651"/>
        <v>#DIV/0!</v>
      </c>
      <c r="L2882" s="135"/>
      <c r="M2882" s="135"/>
      <c r="N2882" s="135"/>
      <c r="O2882" s="23"/>
      <c r="P2882" s="19">
        <f t="shared" si="636"/>
        <v>0</v>
      </c>
      <c r="R2882" s="5"/>
    </row>
    <row r="2883" spans="1:18" s="2" customFormat="1" ht="15" hidden="1" customHeight="1" x14ac:dyDescent="0.2">
      <c r="A2883" s="52"/>
      <c r="B2883" s="32"/>
      <c r="C2883" s="22" t="s">
        <v>17</v>
      </c>
      <c r="D2883" s="135">
        <f t="shared" si="637"/>
        <v>0</v>
      </c>
      <c r="E2883" s="135"/>
      <c r="F2883" s="135"/>
      <c r="G2883" s="23" t="e">
        <f t="shared" si="635"/>
        <v>#DIV/0!</v>
      </c>
      <c r="H2883" s="135"/>
      <c r="I2883" s="135">
        <f t="shared" si="632"/>
        <v>0</v>
      </c>
      <c r="J2883" s="135">
        <f t="shared" si="633"/>
        <v>0</v>
      </c>
      <c r="K2883" s="23" t="e">
        <f t="shared" si="651"/>
        <v>#DIV/0!</v>
      </c>
      <c r="L2883" s="135"/>
      <c r="M2883" s="135"/>
      <c r="N2883" s="135"/>
      <c r="O2883" s="23" t="e">
        <f t="shared" ref="O2883:O2952" si="652">N2883/M2883*100</f>
        <v>#DIV/0!</v>
      </c>
      <c r="P2883" s="19">
        <f t="shared" si="636"/>
        <v>0</v>
      </c>
      <c r="R2883" s="5"/>
    </row>
    <row r="2884" spans="1:18" s="2" customFormat="1" ht="39" hidden="1" customHeight="1" x14ac:dyDescent="0.2">
      <c r="A2884" s="52"/>
      <c r="B2884" s="32"/>
      <c r="C2884" s="24" t="s">
        <v>149</v>
      </c>
      <c r="D2884" s="135">
        <f t="shared" si="637"/>
        <v>0</v>
      </c>
      <c r="E2884" s="135"/>
      <c r="F2884" s="135"/>
      <c r="G2884" s="23" t="e">
        <f t="shared" si="635"/>
        <v>#DIV/0!</v>
      </c>
      <c r="H2884" s="135"/>
      <c r="I2884" s="135">
        <f t="shared" si="632"/>
        <v>0</v>
      </c>
      <c r="J2884" s="135">
        <f t="shared" si="633"/>
        <v>0</v>
      </c>
      <c r="K2884" s="23" t="e">
        <f t="shared" si="651"/>
        <v>#DIV/0!</v>
      </c>
      <c r="L2884" s="135"/>
      <c r="M2884" s="135"/>
      <c r="N2884" s="135"/>
      <c r="O2884" s="23" t="e">
        <f t="shared" si="652"/>
        <v>#DIV/0!</v>
      </c>
      <c r="P2884" s="19">
        <f t="shared" si="636"/>
        <v>0</v>
      </c>
      <c r="R2884" s="5"/>
    </row>
    <row r="2885" spans="1:18" s="2" customFormat="1" ht="15.75" customHeight="1" x14ac:dyDescent="0.2">
      <c r="A2885" s="52"/>
      <c r="B2885" s="32"/>
      <c r="C2885" s="25" t="s">
        <v>111</v>
      </c>
      <c r="D2885" s="135">
        <f t="shared" si="637"/>
        <v>44325000</v>
      </c>
      <c r="E2885" s="135">
        <f>SUM(E2887)</f>
        <v>23820807</v>
      </c>
      <c r="F2885" s="135">
        <f>SUM(F2887)</f>
        <v>23093675.34</v>
      </c>
      <c r="G2885" s="23">
        <f t="shared" si="635"/>
        <v>96.947493592471488</v>
      </c>
      <c r="H2885" s="135">
        <f>SUM(H2887)</f>
        <v>44325000</v>
      </c>
      <c r="I2885" s="135">
        <f t="shared" si="632"/>
        <v>23820807</v>
      </c>
      <c r="J2885" s="135">
        <f t="shared" si="633"/>
        <v>23093675.34</v>
      </c>
      <c r="K2885" s="23">
        <f t="shared" si="651"/>
        <v>96.947493592471488</v>
      </c>
      <c r="L2885" s="135"/>
      <c r="M2885" s="135"/>
      <c r="N2885" s="135"/>
      <c r="O2885" s="23"/>
      <c r="P2885" s="19">
        <f t="shared" si="636"/>
        <v>-20504193</v>
      </c>
      <c r="R2885" s="5"/>
    </row>
    <row r="2886" spans="1:18" s="2" customFormat="1" x14ac:dyDescent="0.2">
      <c r="A2886" s="52"/>
      <c r="B2886" s="32"/>
      <c r="C2886" s="26" t="s">
        <v>22</v>
      </c>
      <c r="D2886" s="135"/>
      <c r="E2886" s="135"/>
      <c r="F2886" s="135"/>
      <c r="G2886" s="23"/>
      <c r="H2886" s="135"/>
      <c r="I2886" s="135"/>
      <c r="J2886" s="135"/>
      <c r="K2886" s="23"/>
      <c r="L2886" s="135"/>
      <c r="M2886" s="135"/>
      <c r="N2886" s="135"/>
      <c r="O2886" s="23"/>
      <c r="P2886" s="19">
        <f t="shared" si="636"/>
        <v>0</v>
      </c>
      <c r="R2886" s="5"/>
    </row>
    <row r="2887" spans="1:18" s="2" customFormat="1" ht="15" customHeight="1" x14ac:dyDescent="0.2">
      <c r="A2887" s="57"/>
      <c r="B2887" s="36"/>
      <c r="C2887" s="37" t="s">
        <v>7</v>
      </c>
      <c r="D2887" s="136">
        <f t="shared" si="637"/>
        <v>44325000</v>
      </c>
      <c r="E2887" s="136">
        <v>23820807</v>
      </c>
      <c r="F2887" s="136">
        <v>23093675.34</v>
      </c>
      <c r="G2887" s="38">
        <f t="shared" si="635"/>
        <v>96.947493592471488</v>
      </c>
      <c r="H2887" s="136">
        <v>44325000</v>
      </c>
      <c r="I2887" s="136">
        <f t="shared" si="632"/>
        <v>23820807</v>
      </c>
      <c r="J2887" s="136">
        <f t="shared" si="633"/>
        <v>23093675.34</v>
      </c>
      <c r="K2887" s="38">
        <f t="shared" ref="K2887:K2954" si="653">J2887/I2887*100</f>
        <v>96.947493592471488</v>
      </c>
      <c r="L2887" s="136"/>
      <c r="M2887" s="136"/>
      <c r="N2887" s="136"/>
      <c r="O2887" s="38"/>
      <c r="P2887" s="29">
        <f t="shared" si="636"/>
        <v>-20504193</v>
      </c>
      <c r="R2887" s="5"/>
    </row>
    <row r="2888" spans="1:18" s="2" customFormat="1" hidden="1" x14ac:dyDescent="0.2">
      <c r="A2888" s="52"/>
      <c r="B2888" s="32"/>
      <c r="C2888" s="27" t="s">
        <v>15</v>
      </c>
      <c r="D2888" s="135">
        <f t="shared" si="637"/>
        <v>0</v>
      </c>
      <c r="E2888" s="135"/>
      <c r="F2888" s="135"/>
      <c r="G2888" s="23"/>
      <c r="H2888" s="135"/>
      <c r="I2888" s="135">
        <f t="shared" si="632"/>
        <v>0</v>
      </c>
      <c r="J2888" s="135">
        <f t="shared" si="633"/>
        <v>0</v>
      </c>
      <c r="K2888" s="23"/>
      <c r="L2888" s="135"/>
      <c r="M2888" s="135"/>
      <c r="N2888" s="135"/>
      <c r="O2888" s="23"/>
      <c r="P2888" s="19">
        <f t="shared" si="636"/>
        <v>0</v>
      </c>
      <c r="R2888" s="5"/>
    </row>
    <row r="2889" spans="1:18" s="2" customFormat="1" ht="39" hidden="1" customHeight="1" x14ac:dyDescent="0.2">
      <c r="A2889" s="57"/>
      <c r="B2889" s="36"/>
      <c r="C2889" s="44" t="s">
        <v>150</v>
      </c>
      <c r="D2889" s="136">
        <f t="shared" si="637"/>
        <v>0</v>
      </c>
      <c r="E2889" s="136"/>
      <c r="F2889" s="136"/>
      <c r="G2889" s="38"/>
      <c r="H2889" s="136"/>
      <c r="I2889" s="136">
        <f t="shared" si="632"/>
        <v>0</v>
      </c>
      <c r="J2889" s="136">
        <f t="shared" si="633"/>
        <v>0</v>
      </c>
      <c r="K2889" s="38"/>
      <c r="L2889" s="136"/>
      <c r="M2889" s="136"/>
      <c r="N2889" s="136"/>
      <c r="O2889" s="38"/>
      <c r="P2889" s="29">
        <f t="shared" si="636"/>
        <v>0</v>
      </c>
      <c r="R2889" s="5"/>
    </row>
    <row r="2890" spans="1:18" s="2" customFormat="1" ht="26.25" customHeight="1" x14ac:dyDescent="0.2">
      <c r="A2890" s="42">
        <v>925</v>
      </c>
      <c r="B2890" s="244" t="s">
        <v>13</v>
      </c>
      <c r="C2890" s="245"/>
      <c r="D2890" s="142">
        <f t="shared" si="637"/>
        <v>21599024</v>
      </c>
      <c r="E2890" s="229">
        <f>SUM(E2891,E2906)</f>
        <v>16465524</v>
      </c>
      <c r="F2890" s="229">
        <f>SUM(F2891,F2906)</f>
        <v>16465341.4</v>
      </c>
      <c r="G2890" s="230">
        <f t="shared" si="635"/>
        <v>99.99889101616202</v>
      </c>
      <c r="H2890" s="229">
        <f>SUM(H2891,H2906)</f>
        <v>21599024</v>
      </c>
      <c r="I2890" s="229">
        <f t="shared" si="632"/>
        <v>16465524</v>
      </c>
      <c r="J2890" s="142">
        <f t="shared" si="633"/>
        <v>16465341.4</v>
      </c>
      <c r="K2890" s="230">
        <f t="shared" si="653"/>
        <v>99.99889101616202</v>
      </c>
      <c r="L2890" s="229"/>
      <c r="M2890" s="229"/>
      <c r="N2890" s="229"/>
      <c r="O2890" s="230"/>
      <c r="P2890" s="40">
        <f t="shared" si="636"/>
        <v>-5133500</v>
      </c>
      <c r="R2890" s="5"/>
    </row>
    <row r="2891" spans="1:18" s="2" customFormat="1" ht="27" customHeight="1" x14ac:dyDescent="0.2">
      <c r="A2891" s="52"/>
      <c r="B2891" s="85">
        <v>92504</v>
      </c>
      <c r="C2891" s="88" t="s">
        <v>242</v>
      </c>
      <c r="D2891" s="135">
        <f t="shared" si="637"/>
        <v>21599024</v>
      </c>
      <c r="E2891" s="139">
        <f>SUM(E2892,E2901)</f>
        <v>16465524</v>
      </c>
      <c r="F2891" s="135">
        <f>SUM(F2892,F2901)</f>
        <v>16465341.4</v>
      </c>
      <c r="G2891" s="23">
        <f t="shared" si="635"/>
        <v>99.99889101616202</v>
      </c>
      <c r="H2891" s="135">
        <f>SUM(H2892,H2901)</f>
        <v>21599024</v>
      </c>
      <c r="I2891" s="135">
        <f t="shared" si="632"/>
        <v>16465524</v>
      </c>
      <c r="J2891" s="135">
        <f t="shared" si="633"/>
        <v>16465341.4</v>
      </c>
      <c r="K2891" s="23">
        <f t="shared" si="653"/>
        <v>99.99889101616202</v>
      </c>
      <c r="L2891" s="135"/>
      <c r="M2891" s="135"/>
      <c r="N2891" s="135"/>
      <c r="O2891" s="23"/>
      <c r="P2891" s="58">
        <f t="shared" si="636"/>
        <v>-5133500</v>
      </c>
      <c r="R2891" s="5"/>
    </row>
    <row r="2892" spans="1:18" s="2" customFormat="1" ht="11.25" customHeight="1" x14ac:dyDescent="0.2">
      <c r="A2892" s="52"/>
      <c r="B2892" s="45"/>
      <c r="C2892" s="41" t="s">
        <v>110</v>
      </c>
      <c r="D2892" s="135">
        <f t="shared" si="637"/>
        <v>14349024</v>
      </c>
      <c r="E2892" s="135">
        <f>SUM(E2894,E2898,E2899,E2900)</f>
        <v>14342524</v>
      </c>
      <c r="F2892" s="135">
        <f>SUM(F2894,F2898,F2899,F2900)</f>
        <v>14342415.380000001</v>
      </c>
      <c r="G2892" s="23">
        <f t="shared" si="635"/>
        <v>99.999242671652496</v>
      </c>
      <c r="H2892" s="135">
        <f>SUM(H2894,H2898,H2899,H2900)</f>
        <v>14349024</v>
      </c>
      <c r="I2892" s="135">
        <f t="shared" si="632"/>
        <v>14342524</v>
      </c>
      <c r="J2892" s="135">
        <f t="shared" si="633"/>
        <v>14342415.380000001</v>
      </c>
      <c r="K2892" s="23">
        <f t="shared" si="653"/>
        <v>99.999242671652496</v>
      </c>
      <c r="L2892" s="135"/>
      <c r="M2892" s="135"/>
      <c r="N2892" s="135"/>
      <c r="O2892" s="23"/>
      <c r="P2892" s="19">
        <f t="shared" si="636"/>
        <v>-6500</v>
      </c>
      <c r="R2892" s="5"/>
    </row>
    <row r="2893" spans="1:18" s="2" customFormat="1" ht="15" customHeight="1" x14ac:dyDescent="0.2">
      <c r="A2893" s="52"/>
      <c r="B2893" s="45"/>
      <c r="C2893" s="27" t="s">
        <v>22</v>
      </c>
      <c r="D2893" s="135"/>
      <c r="E2893" s="135"/>
      <c r="F2893" s="135"/>
      <c r="G2893" s="23"/>
      <c r="H2893" s="135"/>
      <c r="I2893" s="135"/>
      <c r="J2893" s="135"/>
      <c r="K2893" s="23"/>
      <c r="L2893" s="135"/>
      <c r="M2893" s="135"/>
      <c r="N2893" s="135"/>
      <c r="O2893" s="23"/>
      <c r="P2893" s="19">
        <f t="shared" si="636"/>
        <v>0</v>
      </c>
      <c r="R2893" s="5"/>
    </row>
    <row r="2894" spans="1:18" s="2" customFormat="1" ht="15" customHeight="1" x14ac:dyDescent="0.2">
      <c r="A2894" s="52"/>
      <c r="B2894" s="45"/>
      <c r="C2894" s="22" t="s">
        <v>14</v>
      </c>
      <c r="D2894" s="135">
        <f t="shared" si="637"/>
        <v>14349024</v>
      </c>
      <c r="E2894" s="135">
        <f>SUM(E2896:E2897)</f>
        <v>14342524</v>
      </c>
      <c r="F2894" s="135">
        <f>SUM(F2896:F2897)</f>
        <v>14342415.380000001</v>
      </c>
      <c r="G2894" s="23">
        <f t="shared" si="635"/>
        <v>99.999242671652496</v>
      </c>
      <c r="H2894" s="135">
        <f>SUM(H2896:H2897)</f>
        <v>14349024</v>
      </c>
      <c r="I2894" s="135">
        <f t="shared" si="632"/>
        <v>14342524</v>
      </c>
      <c r="J2894" s="135">
        <f t="shared" si="633"/>
        <v>14342415.380000001</v>
      </c>
      <c r="K2894" s="23">
        <f t="shared" si="653"/>
        <v>99.999242671652496</v>
      </c>
      <c r="L2894" s="135"/>
      <c r="M2894" s="135"/>
      <c r="N2894" s="135"/>
      <c r="O2894" s="23"/>
      <c r="P2894" s="19">
        <f t="shared" si="636"/>
        <v>-6500</v>
      </c>
      <c r="R2894" s="5"/>
    </row>
    <row r="2895" spans="1:18" s="2" customFormat="1" ht="15" customHeight="1" x14ac:dyDescent="0.2">
      <c r="A2895" s="52"/>
      <c r="B2895" s="45"/>
      <c r="C2895" s="27" t="s">
        <v>15</v>
      </c>
      <c r="D2895" s="135"/>
      <c r="E2895" s="135"/>
      <c r="F2895" s="135"/>
      <c r="G2895" s="23"/>
      <c r="H2895" s="135"/>
      <c r="I2895" s="135"/>
      <c r="J2895" s="135"/>
      <c r="K2895" s="23"/>
      <c r="L2895" s="135"/>
      <c r="M2895" s="135"/>
      <c r="N2895" s="135"/>
      <c r="O2895" s="23"/>
      <c r="P2895" s="19">
        <f t="shared" si="636"/>
        <v>0</v>
      </c>
      <c r="R2895" s="5"/>
    </row>
    <row r="2896" spans="1:18" s="2" customFormat="1" hidden="1" x14ac:dyDescent="0.2">
      <c r="A2896" s="52"/>
      <c r="B2896" s="45"/>
      <c r="C2896" s="27" t="s">
        <v>19</v>
      </c>
      <c r="D2896" s="135">
        <f t="shared" si="637"/>
        <v>0</v>
      </c>
      <c r="E2896" s="135"/>
      <c r="F2896" s="135"/>
      <c r="G2896" s="23" t="e">
        <f t="shared" si="635"/>
        <v>#DIV/0!</v>
      </c>
      <c r="H2896" s="135"/>
      <c r="I2896" s="135">
        <f t="shared" si="632"/>
        <v>0</v>
      </c>
      <c r="J2896" s="135">
        <f t="shared" si="633"/>
        <v>0</v>
      </c>
      <c r="K2896" s="23" t="e">
        <f t="shared" si="653"/>
        <v>#DIV/0!</v>
      </c>
      <c r="L2896" s="135"/>
      <c r="M2896" s="135"/>
      <c r="N2896" s="135"/>
      <c r="O2896" s="23" t="e">
        <f t="shared" si="652"/>
        <v>#DIV/0!</v>
      </c>
      <c r="P2896" s="19">
        <f t="shared" si="636"/>
        <v>0</v>
      </c>
      <c r="R2896" s="5"/>
    </row>
    <row r="2897" spans="1:18" s="2" customFormat="1" ht="15" customHeight="1" x14ac:dyDescent="0.2">
      <c r="A2897" s="52"/>
      <c r="B2897" s="45"/>
      <c r="C2897" s="27" t="s">
        <v>18</v>
      </c>
      <c r="D2897" s="135">
        <f t="shared" si="637"/>
        <v>14349024</v>
      </c>
      <c r="E2897" s="135">
        <v>14342524</v>
      </c>
      <c r="F2897" s="135">
        <v>14342415.380000001</v>
      </c>
      <c r="G2897" s="23">
        <f t="shared" si="635"/>
        <v>99.999242671652496</v>
      </c>
      <c r="H2897" s="135">
        <v>14349024</v>
      </c>
      <c r="I2897" s="135">
        <f t="shared" si="632"/>
        <v>14342524</v>
      </c>
      <c r="J2897" s="135">
        <f t="shared" si="633"/>
        <v>14342415.380000001</v>
      </c>
      <c r="K2897" s="23">
        <f t="shared" si="653"/>
        <v>99.999242671652496</v>
      </c>
      <c r="L2897" s="135"/>
      <c r="M2897" s="135"/>
      <c r="N2897" s="135"/>
      <c r="O2897" s="23"/>
      <c r="P2897" s="29">
        <f t="shared" si="636"/>
        <v>-6500</v>
      </c>
      <c r="R2897" s="5"/>
    </row>
    <row r="2898" spans="1:18" s="2" customFormat="1" hidden="1" x14ac:dyDescent="0.2">
      <c r="A2898" s="52"/>
      <c r="B2898" s="45"/>
      <c r="C2898" s="22" t="s">
        <v>16</v>
      </c>
      <c r="D2898" s="135">
        <f t="shared" si="637"/>
        <v>0</v>
      </c>
      <c r="E2898" s="135"/>
      <c r="F2898" s="135"/>
      <c r="G2898" s="23" t="e">
        <f t="shared" si="635"/>
        <v>#DIV/0!</v>
      </c>
      <c r="H2898" s="135"/>
      <c r="I2898" s="135">
        <f t="shared" si="632"/>
        <v>0</v>
      </c>
      <c r="J2898" s="135">
        <f t="shared" si="633"/>
        <v>0</v>
      </c>
      <c r="K2898" s="23" t="e">
        <f t="shared" si="653"/>
        <v>#DIV/0!</v>
      </c>
      <c r="L2898" s="135"/>
      <c r="M2898" s="135"/>
      <c r="N2898" s="135"/>
      <c r="O2898" s="23" t="e">
        <f t="shared" si="652"/>
        <v>#DIV/0!</v>
      </c>
      <c r="P2898" s="19">
        <f t="shared" si="636"/>
        <v>0</v>
      </c>
      <c r="R2898" s="5"/>
    </row>
    <row r="2899" spans="1:18" s="2" customFormat="1" hidden="1" x14ac:dyDescent="0.2">
      <c r="A2899" s="52"/>
      <c r="B2899" s="45"/>
      <c r="C2899" s="22" t="s">
        <v>17</v>
      </c>
      <c r="D2899" s="135">
        <f t="shared" si="637"/>
        <v>0</v>
      </c>
      <c r="E2899" s="135"/>
      <c r="F2899" s="135"/>
      <c r="G2899" s="23" t="e">
        <f t="shared" si="635"/>
        <v>#DIV/0!</v>
      </c>
      <c r="H2899" s="135"/>
      <c r="I2899" s="135">
        <f t="shared" si="632"/>
        <v>0</v>
      </c>
      <c r="J2899" s="135">
        <f t="shared" si="633"/>
        <v>0</v>
      </c>
      <c r="K2899" s="23" t="e">
        <f t="shared" si="653"/>
        <v>#DIV/0!</v>
      </c>
      <c r="L2899" s="135"/>
      <c r="M2899" s="135"/>
      <c r="N2899" s="135"/>
      <c r="O2899" s="23" t="e">
        <f t="shared" si="652"/>
        <v>#DIV/0!</v>
      </c>
      <c r="P2899" s="19">
        <f t="shared" si="636"/>
        <v>0</v>
      </c>
      <c r="R2899" s="5"/>
    </row>
    <row r="2900" spans="1:18" s="2" customFormat="1" ht="39" hidden="1" customHeight="1" x14ac:dyDescent="0.2">
      <c r="A2900" s="52"/>
      <c r="B2900" s="45"/>
      <c r="C2900" s="24" t="s">
        <v>149</v>
      </c>
      <c r="D2900" s="135">
        <f t="shared" si="637"/>
        <v>0</v>
      </c>
      <c r="E2900" s="135"/>
      <c r="F2900" s="135"/>
      <c r="G2900" s="23" t="e">
        <f t="shared" si="635"/>
        <v>#DIV/0!</v>
      </c>
      <c r="H2900" s="135"/>
      <c r="I2900" s="135">
        <f t="shared" si="632"/>
        <v>0</v>
      </c>
      <c r="J2900" s="135">
        <f t="shared" si="633"/>
        <v>0</v>
      </c>
      <c r="K2900" s="23" t="e">
        <f t="shared" si="653"/>
        <v>#DIV/0!</v>
      </c>
      <c r="L2900" s="135"/>
      <c r="M2900" s="135"/>
      <c r="N2900" s="135"/>
      <c r="O2900" s="23" t="e">
        <f t="shared" si="652"/>
        <v>#DIV/0!</v>
      </c>
      <c r="P2900" s="19">
        <f t="shared" si="636"/>
        <v>0</v>
      </c>
      <c r="R2900" s="5"/>
    </row>
    <row r="2901" spans="1:18" s="2" customFormat="1" x14ac:dyDescent="0.2">
      <c r="A2901" s="52"/>
      <c r="B2901" s="45"/>
      <c r="C2901" s="25" t="s">
        <v>111</v>
      </c>
      <c r="D2901" s="135">
        <f t="shared" si="637"/>
        <v>7250000</v>
      </c>
      <c r="E2901" s="135">
        <f>SUM(E2903)</f>
        <v>2123000</v>
      </c>
      <c r="F2901" s="135">
        <f>SUM(F2903)</f>
        <v>2122926.02</v>
      </c>
      <c r="G2901" s="23">
        <f t="shared" si="635"/>
        <v>99.996515308525673</v>
      </c>
      <c r="H2901" s="135">
        <f>SUM(H2903)</f>
        <v>7250000</v>
      </c>
      <c r="I2901" s="135">
        <f t="shared" si="632"/>
        <v>2123000</v>
      </c>
      <c r="J2901" s="135">
        <f t="shared" si="633"/>
        <v>2122926.02</v>
      </c>
      <c r="K2901" s="23">
        <f t="shared" ref="K2901:K2903" si="654">J2901/I2901*100</f>
        <v>99.996515308525673</v>
      </c>
      <c r="L2901" s="135"/>
      <c r="M2901" s="135"/>
      <c r="N2901" s="135"/>
      <c r="O2901" s="23"/>
      <c r="P2901" s="19">
        <f t="shared" si="636"/>
        <v>-5127000</v>
      </c>
      <c r="R2901" s="5"/>
    </row>
    <row r="2902" spans="1:18" s="2" customFormat="1" x14ac:dyDescent="0.2">
      <c r="A2902" s="52"/>
      <c r="B2902" s="45"/>
      <c r="C2902" s="26" t="s">
        <v>22</v>
      </c>
      <c r="D2902" s="135"/>
      <c r="E2902" s="135"/>
      <c r="F2902" s="135"/>
      <c r="G2902" s="23"/>
      <c r="H2902" s="135"/>
      <c r="I2902" s="135"/>
      <c r="J2902" s="135"/>
      <c r="K2902" s="23"/>
      <c r="L2902" s="135"/>
      <c r="M2902" s="135"/>
      <c r="N2902" s="135"/>
      <c r="O2902" s="23"/>
      <c r="P2902" s="19">
        <f t="shared" si="636"/>
        <v>0</v>
      </c>
      <c r="R2902" s="5"/>
    </row>
    <row r="2903" spans="1:18" s="2" customFormat="1" x14ac:dyDescent="0.2">
      <c r="A2903" s="57"/>
      <c r="B2903" s="46"/>
      <c r="C2903" s="37" t="s">
        <v>7</v>
      </c>
      <c r="D2903" s="136">
        <f t="shared" si="637"/>
        <v>7250000</v>
      </c>
      <c r="E2903" s="136">
        <v>2123000</v>
      </c>
      <c r="F2903" s="136">
        <v>2122926.02</v>
      </c>
      <c r="G2903" s="38">
        <f t="shared" si="635"/>
        <v>99.996515308525673</v>
      </c>
      <c r="H2903" s="136">
        <v>7250000</v>
      </c>
      <c r="I2903" s="136">
        <f t="shared" si="632"/>
        <v>2123000</v>
      </c>
      <c r="J2903" s="136">
        <f t="shared" si="633"/>
        <v>2122926.02</v>
      </c>
      <c r="K2903" s="38">
        <f t="shared" si="654"/>
        <v>99.996515308525673</v>
      </c>
      <c r="L2903" s="136"/>
      <c r="M2903" s="136"/>
      <c r="N2903" s="136"/>
      <c r="O2903" s="23"/>
      <c r="P2903" s="19">
        <f t="shared" si="636"/>
        <v>-5127000</v>
      </c>
      <c r="R2903" s="5"/>
    </row>
    <row r="2904" spans="1:18" s="2" customFormat="1" hidden="1" x14ac:dyDescent="0.2">
      <c r="A2904" s="52"/>
      <c r="B2904" s="45"/>
      <c r="C2904" s="27" t="s">
        <v>15</v>
      </c>
      <c r="D2904" s="135">
        <f t="shared" si="637"/>
        <v>0</v>
      </c>
      <c r="E2904" s="135"/>
      <c r="F2904" s="135"/>
      <c r="G2904" s="23" t="e">
        <f t="shared" si="635"/>
        <v>#DIV/0!</v>
      </c>
      <c r="H2904" s="135"/>
      <c r="I2904" s="135">
        <f t="shared" si="632"/>
        <v>0</v>
      </c>
      <c r="J2904" s="135">
        <f t="shared" si="633"/>
        <v>0</v>
      </c>
      <c r="K2904" s="23" t="e">
        <f t="shared" si="653"/>
        <v>#DIV/0!</v>
      </c>
      <c r="L2904" s="135"/>
      <c r="M2904" s="135"/>
      <c r="N2904" s="135"/>
      <c r="O2904" s="23" t="e">
        <f t="shared" si="652"/>
        <v>#DIV/0!</v>
      </c>
      <c r="P2904" s="19">
        <f t="shared" si="636"/>
        <v>0</v>
      </c>
      <c r="R2904" s="5"/>
    </row>
    <row r="2905" spans="1:18" s="2" customFormat="1" ht="39" hidden="1" customHeight="1" x14ac:dyDescent="0.2">
      <c r="A2905" s="52"/>
      <c r="B2905" s="112"/>
      <c r="C2905" s="53" t="s">
        <v>150</v>
      </c>
      <c r="D2905" s="140">
        <f t="shared" si="637"/>
        <v>0</v>
      </c>
      <c r="E2905" s="140"/>
      <c r="F2905" s="140"/>
      <c r="G2905" s="50" t="e">
        <f t="shared" si="635"/>
        <v>#DIV/0!</v>
      </c>
      <c r="H2905" s="140"/>
      <c r="I2905" s="140">
        <f t="shared" si="632"/>
        <v>0</v>
      </c>
      <c r="J2905" s="140">
        <f t="shared" si="632"/>
        <v>0</v>
      </c>
      <c r="K2905" s="50" t="e">
        <f t="shared" si="653"/>
        <v>#DIV/0!</v>
      </c>
      <c r="L2905" s="140"/>
      <c r="M2905" s="140"/>
      <c r="N2905" s="140"/>
      <c r="O2905" s="50" t="e">
        <f t="shared" si="652"/>
        <v>#DIV/0!</v>
      </c>
      <c r="P2905" s="19">
        <f t="shared" si="636"/>
        <v>0</v>
      </c>
      <c r="R2905" s="55"/>
    </row>
    <row r="2906" spans="1:18" s="2" customFormat="1" ht="15" hidden="1" customHeight="1" x14ac:dyDescent="0.2">
      <c r="A2906" s="52"/>
      <c r="B2906" s="85">
        <v>92595</v>
      </c>
      <c r="C2906" s="87" t="s">
        <v>28</v>
      </c>
      <c r="D2906" s="139">
        <f t="shared" ref="D2906:D2907" si="655">H2906+L2906</f>
        <v>0</v>
      </c>
      <c r="E2906" s="139"/>
      <c r="F2906" s="139"/>
      <c r="G2906" s="54"/>
      <c r="H2906" s="139">
        <f>SUM(H2907,H2916)</f>
        <v>0</v>
      </c>
      <c r="I2906" s="139">
        <f t="shared" ref="I2906:J2969" si="656">E2906-M2906</f>
        <v>0</v>
      </c>
      <c r="J2906" s="139">
        <f t="shared" si="656"/>
        <v>0</v>
      </c>
      <c r="K2906" s="54"/>
      <c r="L2906" s="139"/>
      <c r="M2906" s="139"/>
      <c r="N2906" s="139"/>
      <c r="O2906" s="54"/>
      <c r="P2906" s="59">
        <f t="shared" ref="P2906:P2920" si="657">E2906-D2906</f>
        <v>0</v>
      </c>
      <c r="R2906" s="55"/>
    </row>
    <row r="2907" spans="1:18" s="2" customFormat="1" ht="12" hidden="1" customHeight="1" x14ac:dyDescent="0.2">
      <c r="A2907" s="52"/>
      <c r="B2907" s="45"/>
      <c r="C2907" s="41" t="s">
        <v>110</v>
      </c>
      <c r="D2907" s="135">
        <f t="shared" si="655"/>
        <v>0</v>
      </c>
      <c r="E2907" s="135"/>
      <c r="F2907" s="135"/>
      <c r="G2907" s="23"/>
      <c r="H2907" s="135">
        <f>SUM(H2909,H2913,H2914,H2915)</f>
        <v>0</v>
      </c>
      <c r="I2907" s="135">
        <f t="shared" si="656"/>
        <v>0</v>
      </c>
      <c r="J2907" s="135">
        <f t="shared" si="656"/>
        <v>0</v>
      </c>
      <c r="K2907" s="23"/>
      <c r="L2907" s="135"/>
      <c r="M2907" s="135"/>
      <c r="N2907" s="135"/>
      <c r="O2907" s="23"/>
      <c r="P2907" s="19">
        <f t="shared" si="657"/>
        <v>0</v>
      </c>
      <c r="R2907" s="5"/>
    </row>
    <row r="2908" spans="1:18" s="2" customFormat="1" hidden="1" x14ac:dyDescent="0.2">
      <c r="A2908" s="52"/>
      <c r="B2908" s="45"/>
      <c r="C2908" s="27" t="s">
        <v>22</v>
      </c>
      <c r="D2908" s="135"/>
      <c r="E2908" s="135"/>
      <c r="F2908" s="135"/>
      <c r="G2908" s="23"/>
      <c r="H2908" s="135"/>
      <c r="I2908" s="135">
        <f t="shared" si="656"/>
        <v>0</v>
      </c>
      <c r="J2908" s="135">
        <f t="shared" si="656"/>
        <v>0</v>
      </c>
      <c r="K2908" s="23"/>
      <c r="L2908" s="135"/>
      <c r="M2908" s="135"/>
      <c r="N2908" s="135"/>
      <c r="O2908" s="23"/>
      <c r="P2908" s="19">
        <f t="shared" si="657"/>
        <v>0</v>
      </c>
      <c r="R2908" s="5"/>
    </row>
    <row r="2909" spans="1:18" s="2" customFormat="1" ht="11.25" hidden="1" customHeight="1" x14ac:dyDescent="0.2">
      <c r="A2909" s="52"/>
      <c r="B2909" s="45"/>
      <c r="C2909" s="22" t="s">
        <v>14</v>
      </c>
      <c r="D2909" s="135">
        <f t="shared" ref="D2909" si="658">H2909+L2909</f>
        <v>0</v>
      </c>
      <c r="E2909" s="135"/>
      <c r="F2909" s="135"/>
      <c r="G2909" s="23"/>
      <c r="H2909" s="135">
        <f>SUM(H2911:H2912)</f>
        <v>0</v>
      </c>
      <c r="I2909" s="135">
        <f t="shared" si="656"/>
        <v>0</v>
      </c>
      <c r="J2909" s="135">
        <f t="shared" si="656"/>
        <v>0</v>
      </c>
      <c r="K2909" s="23"/>
      <c r="L2909" s="135"/>
      <c r="M2909" s="135"/>
      <c r="N2909" s="135"/>
      <c r="O2909" s="23"/>
      <c r="P2909" s="19">
        <f t="shared" si="657"/>
        <v>0</v>
      </c>
      <c r="R2909" s="5"/>
    </row>
    <row r="2910" spans="1:18" s="2" customFormat="1" hidden="1" x14ac:dyDescent="0.2">
      <c r="A2910" s="52"/>
      <c r="B2910" s="45"/>
      <c r="C2910" s="27" t="s">
        <v>15</v>
      </c>
      <c r="D2910" s="135"/>
      <c r="E2910" s="135"/>
      <c r="F2910" s="135"/>
      <c r="G2910" s="23"/>
      <c r="H2910" s="135"/>
      <c r="I2910" s="135">
        <f t="shared" si="656"/>
        <v>0</v>
      </c>
      <c r="J2910" s="135">
        <f t="shared" si="656"/>
        <v>0</v>
      </c>
      <c r="K2910" s="23"/>
      <c r="L2910" s="135"/>
      <c r="M2910" s="135"/>
      <c r="N2910" s="135"/>
      <c r="O2910" s="23"/>
      <c r="P2910" s="19">
        <f t="shared" si="657"/>
        <v>0</v>
      </c>
      <c r="R2910" s="5"/>
    </row>
    <row r="2911" spans="1:18" s="2" customFormat="1" hidden="1" x14ac:dyDescent="0.2">
      <c r="A2911" s="52"/>
      <c r="B2911" s="45"/>
      <c r="C2911" s="27" t="s">
        <v>19</v>
      </c>
      <c r="D2911" s="135">
        <f t="shared" ref="D2911:D2916" si="659">H2911+L2911</f>
        <v>0</v>
      </c>
      <c r="E2911" s="135"/>
      <c r="F2911" s="135"/>
      <c r="G2911" s="23"/>
      <c r="H2911" s="135"/>
      <c r="I2911" s="135">
        <f t="shared" si="656"/>
        <v>0</v>
      </c>
      <c r="J2911" s="135">
        <f t="shared" si="656"/>
        <v>0</v>
      </c>
      <c r="K2911" s="23"/>
      <c r="L2911" s="135"/>
      <c r="M2911" s="135"/>
      <c r="N2911" s="135"/>
      <c r="O2911" s="23" t="e">
        <f t="shared" ref="O2911" si="660">N2911/M2911*100</f>
        <v>#DIV/0!</v>
      </c>
      <c r="P2911" s="19">
        <f t="shared" si="657"/>
        <v>0</v>
      </c>
      <c r="R2911" s="5"/>
    </row>
    <row r="2912" spans="1:18" s="2" customFormat="1" ht="11.25" hidden="1" customHeight="1" x14ac:dyDescent="0.2">
      <c r="A2912" s="52"/>
      <c r="B2912" s="45"/>
      <c r="C2912" s="27" t="s">
        <v>18</v>
      </c>
      <c r="D2912" s="135">
        <f t="shared" si="659"/>
        <v>0</v>
      </c>
      <c r="E2912" s="135"/>
      <c r="F2912" s="135"/>
      <c r="G2912" s="23"/>
      <c r="H2912" s="135"/>
      <c r="I2912" s="135">
        <f t="shared" si="656"/>
        <v>0</v>
      </c>
      <c r="J2912" s="135">
        <f t="shared" si="656"/>
        <v>0</v>
      </c>
      <c r="K2912" s="23"/>
      <c r="L2912" s="135"/>
      <c r="M2912" s="135"/>
      <c r="N2912" s="135"/>
      <c r="O2912" s="23"/>
      <c r="P2912" s="29">
        <f t="shared" si="657"/>
        <v>0</v>
      </c>
      <c r="R2912" s="5"/>
    </row>
    <row r="2913" spans="1:18" s="2" customFormat="1" hidden="1" x14ac:dyDescent="0.2">
      <c r="A2913" s="52"/>
      <c r="B2913" s="45"/>
      <c r="C2913" s="22" t="s">
        <v>16</v>
      </c>
      <c r="D2913" s="135">
        <f t="shared" si="659"/>
        <v>0</v>
      </c>
      <c r="E2913" s="135"/>
      <c r="F2913" s="135"/>
      <c r="G2913" s="23"/>
      <c r="H2913" s="135"/>
      <c r="I2913" s="135">
        <f t="shared" si="656"/>
        <v>0</v>
      </c>
      <c r="J2913" s="135">
        <f t="shared" si="656"/>
        <v>0</v>
      </c>
      <c r="K2913" s="23"/>
      <c r="L2913" s="135"/>
      <c r="M2913" s="135"/>
      <c r="N2913" s="135"/>
      <c r="O2913" s="23" t="e">
        <f t="shared" ref="O2913:O2915" si="661">N2913/M2913*100</f>
        <v>#DIV/0!</v>
      </c>
      <c r="P2913" s="19">
        <f t="shared" si="657"/>
        <v>0</v>
      </c>
      <c r="R2913" s="5"/>
    </row>
    <row r="2914" spans="1:18" s="2" customFormat="1" hidden="1" x14ac:dyDescent="0.2">
      <c r="A2914" s="52"/>
      <c r="B2914" s="45"/>
      <c r="C2914" s="22" t="s">
        <v>17</v>
      </c>
      <c r="D2914" s="135">
        <f t="shared" si="659"/>
        <v>0</v>
      </c>
      <c r="E2914" s="135"/>
      <c r="F2914" s="135"/>
      <c r="G2914" s="23"/>
      <c r="H2914" s="135"/>
      <c r="I2914" s="135">
        <f t="shared" si="656"/>
        <v>0</v>
      </c>
      <c r="J2914" s="135">
        <f t="shared" si="656"/>
        <v>0</v>
      </c>
      <c r="K2914" s="23"/>
      <c r="L2914" s="135"/>
      <c r="M2914" s="135"/>
      <c r="N2914" s="135"/>
      <c r="O2914" s="23" t="e">
        <f t="shared" si="661"/>
        <v>#DIV/0!</v>
      </c>
      <c r="P2914" s="19">
        <f t="shared" si="657"/>
        <v>0</v>
      </c>
      <c r="R2914" s="5"/>
    </row>
    <row r="2915" spans="1:18" s="2" customFormat="1" ht="39" hidden="1" customHeight="1" x14ac:dyDescent="0.2">
      <c r="A2915" s="52"/>
      <c r="B2915" s="45"/>
      <c r="C2915" s="24" t="s">
        <v>149</v>
      </c>
      <c r="D2915" s="135">
        <f t="shared" si="659"/>
        <v>0</v>
      </c>
      <c r="E2915" s="135"/>
      <c r="F2915" s="135"/>
      <c r="G2915" s="23"/>
      <c r="H2915" s="135"/>
      <c r="I2915" s="135">
        <f t="shared" si="656"/>
        <v>0</v>
      </c>
      <c r="J2915" s="135">
        <f t="shared" si="656"/>
        <v>0</v>
      </c>
      <c r="K2915" s="23"/>
      <c r="L2915" s="135"/>
      <c r="M2915" s="135"/>
      <c r="N2915" s="135"/>
      <c r="O2915" s="23" t="e">
        <f t="shared" si="661"/>
        <v>#DIV/0!</v>
      </c>
      <c r="P2915" s="19">
        <f t="shared" si="657"/>
        <v>0</v>
      </c>
      <c r="R2915" s="5"/>
    </row>
    <row r="2916" spans="1:18" s="2" customFormat="1" hidden="1" x14ac:dyDescent="0.2">
      <c r="A2916" s="52"/>
      <c r="B2916" s="45"/>
      <c r="C2916" s="25" t="s">
        <v>111</v>
      </c>
      <c r="D2916" s="135">
        <f t="shared" si="659"/>
        <v>0</v>
      </c>
      <c r="E2916" s="135"/>
      <c r="F2916" s="135"/>
      <c r="G2916" s="23"/>
      <c r="H2916" s="135">
        <f>SUM(H2918)</f>
        <v>0</v>
      </c>
      <c r="I2916" s="135">
        <f t="shared" si="656"/>
        <v>0</v>
      </c>
      <c r="J2916" s="135">
        <f t="shared" si="656"/>
        <v>0</v>
      </c>
      <c r="K2916" s="23"/>
      <c r="L2916" s="135"/>
      <c r="M2916" s="135"/>
      <c r="N2916" s="135"/>
      <c r="O2916" s="23"/>
      <c r="P2916" s="19">
        <f t="shared" si="657"/>
        <v>0</v>
      </c>
      <c r="R2916" s="5"/>
    </row>
    <row r="2917" spans="1:18" s="2" customFormat="1" hidden="1" x14ac:dyDescent="0.2">
      <c r="A2917" s="52"/>
      <c r="B2917" s="45"/>
      <c r="C2917" s="26" t="s">
        <v>22</v>
      </c>
      <c r="D2917" s="135"/>
      <c r="E2917" s="135"/>
      <c r="F2917" s="135"/>
      <c r="G2917" s="23"/>
      <c r="H2917" s="135"/>
      <c r="I2917" s="135">
        <f t="shared" si="656"/>
        <v>0</v>
      </c>
      <c r="J2917" s="135">
        <f t="shared" si="656"/>
        <v>0</v>
      </c>
      <c r="K2917" s="23"/>
      <c r="L2917" s="135"/>
      <c r="M2917" s="135"/>
      <c r="N2917" s="135"/>
      <c r="O2917" s="23"/>
      <c r="P2917" s="19">
        <f t="shared" si="657"/>
        <v>0</v>
      </c>
      <c r="R2917" s="5"/>
    </row>
    <row r="2918" spans="1:18" s="2" customFormat="1" hidden="1" x14ac:dyDescent="0.2">
      <c r="A2918" s="57"/>
      <c r="B2918" s="46"/>
      <c r="C2918" s="37" t="s">
        <v>7</v>
      </c>
      <c r="D2918" s="136">
        <f t="shared" ref="D2918:D2920" si="662">H2918+L2918</f>
        <v>0</v>
      </c>
      <c r="E2918" s="136"/>
      <c r="F2918" s="136"/>
      <c r="G2918" s="38"/>
      <c r="H2918" s="136"/>
      <c r="I2918" s="136">
        <f t="shared" si="656"/>
        <v>0</v>
      </c>
      <c r="J2918" s="136">
        <f t="shared" si="656"/>
        <v>0</v>
      </c>
      <c r="K2918" s="38"/>
      <c r="L2918" s="136"/>
      <c r="M2918" s="136"/>
      <c r="N2918" s="136"/>
      <c r="O2918" s="38"/>
      <c r="P2918" s="19">
        <f t="shared" si="657"/>
        <v>0</v>
      </c>
      <c r="R2918" s="5"/>
    </row>
    <row r="2919" spans="1:18" s="2" customFormat="1" hidden="1" x14ac:dyDescent="0.2">
      <c r="A2919" s="52"/>
      <c r="B2919" s="45"/>
      <c r="C2919" s="27" t="s">
        <v>15</v>
      </c>
      <c r="D2919" s="135">
        <f t="shared" si="662"/>
        <v>0</v>
      </c>
      <c r="E2919" s="135"/>
      <c r="F2919" s="135"/>
      <c r="G2919" s="23" t="e">
        <f t="shared" ref="G2919:G2920" si="663">F2919/E2919*100</f>
        <v>#DIV/0!</v>
      </c>
      <c r="H2919" s="135"/>
      <c r="I2919" s="135">
        <f t="shared" si="656"/>
        <v>0</v>
      </c>
      <c r="J2919" s="135">
        <f t="shared" si="656"/>
        <v>0</v>
      </c>
      <c r="K2919" s="23" t="e">
        <f t="shared" ref="K2919:K2920" si="664">J2919/I2919*100</f>
        <v>#DIV/0!</v>
      </c>
      <c r="L2919" s="135"/>
      <c r="M2919" s="135"/>
      <c r="N2919" s="135"/>
      <c r="O2919" s="23" t="e">
        <f t="shared" ref="O2919:O2920" si="665">N2919/M2919*100</f>
        <v>#DIV/0!</v>
      </c>
      <c r="P2919" s="19">
        <f t="shared" si="657"/>
        <v>0</v>
      </c>
      <c r="R2919" s="5"/>
    </row>
    <row r="2920" spans="1:18" s="2" customFormat="1" ht="39" hidden="1" customHeight="1" x14ac:dyDescent="0.2">
      <c r="A2920" s="57"/>
      <c r="B2920" s="46"/>
      <c r="C2920" s="39" t="s">
        <v>150</v>
      </c>
      <c r="D2920" s="136">
        <f t="shared" si="662"/>
        <v>0</v>
      </c>
      <c r="E2920" s="136"/>
      <c r="F2920" s="136"/>
      <c r="G2920" s="38" t="e">
        <f t="shared" si="663"/>
        <v>#DIV/0!</v>
      </c>
      <c r="H2920" s="136"/>
      <c r="I2920" s="136">
        <f t="shared" si="656"/>
        <v>0</v>
      </c>
      <c r="J2920" s="136">
        <f t="shared" si="656"/>
        <v>0</v>
      </c>
      <c r="K2920" s="38" t="e">
        <f t="shared" si="664"/>
        <v>#DIV/0!</v>
      </c>
      <c r="L2920" s="136"/>
      <c r="M2920" s="136"/>
      <c r="N2920" s="136"/>
      <c r="O2920" s="38" t="e">
        <f t="shared" si="665"/>
        <v>#DIV/0!</v>
      </c>
      <c r="P2920" s="29">
        <f t="shared" si="657"/>
        <v>0</v>
      </c>
      <c r="R2920" s="5"/>
    </row>
    <row r="2921" spans="1:18" s="17" customFormat="1" ht="22.5" customHeight="1" x14ac:dyDescent="0.3">
      <c r="A2921" s="42">
        <v>926</v>
      </c>
      <c r="B2921" s="25" t="s">
        <v>182</v>
      </c>
      <c r="C2921" s="226"/>
      <c r="D2921" s="229">
        <f t="shared" si="637"/>
        <v>394990662</v>
      </c>
      <c r="E2921" s="229">
        <f>SUM(E2922,E2938,E2953,E2968)</f>
        <v>405007432</v>
      </c>
      <c r="F2921" s="229">
        <f>SUM(F2922,F2938,F2953,F2968)</f>
        <v>401687547.69999999</v>
      </c>
      <c r="G2921" s="230">
        <f t="shared" si="635"/>
        <v>99.180290523656367</v>
      </c>
      <c r="H2921" s="229">
        <f>SUM(H2922,H2938,H2953,H2968)</f>
        <v>392689872</v>
      </c>
      <c r="I2921" s="229">
        <f t="shared" si="656"/>
        <v>402801992</v>
      </c>
      <c r="J2921" s="142">
        <f t="shared" si="656"/>
        <v>399495070.57999998</v>
      </c>
      <c r="K2921" s="230">
        <f t="shared" si="653"/>
        <v>99.179020589351992</v>
      </c>
      <c r="L2921" s="229">
        <f>SUM(L2922,L2938,L2953,L2968)</f>
        <v>2300790</v>
      </c>
      <c r="M2921" s="138">
        <f>SUM(M2922,M2938,M2953,M2968)</f>
        <v>2205440</v>
      </c>
      <c r="N2921" s="138">
        <f>SUM(N2922,N2938,N2953,N2968)</f>
        <v>2192477.1199999996</v>
      </c>
      <c r="O2921" s="230">
        <f t="shared" si="652"/>
        <v>99.412231572838067</v>
      </c>
      <c r="P2921" s="40">
        <f t="shared" si="636"/>
        <v>10016770</v>
      </c>
      <c r="R2921" s="5"/>
    </row>
    <row r="2922" spans="1:18" s="2" customFormat="1" ht="15" customHeight="1" x14ac:dyDescent="0.2">
      <c r="A2922" s="42"/>
      <c r="B2922" s="85">
        <v>92601</v>
      </c>
      <c r="C2922" s="25" t="s">
        <v>81</v>
      </c>
      <c r="D2922" s="135">
        <f t="shared" si="637"/>
        <v>285139150</v>
      </c>
      <c r="E2922" s="135">
        <f>SUM(E2923,E2932)</f>
        <v>293643834</v>
      </c>
      <c r="F2922" s="135">
        <f>SUM(F2923,F2932)</f>
        <v>291649122.94999999</v>
      </c>
      <c r="G2922" s="23">
        <f t="shared" si="635"/>
        <v>99.320703921199993</v>
      </c>
      <c r="H2922" s="135">
        <f>SUM(H2923,H2932)</f>
        <v>282838360</v>
      </c>
      <c r="I2922" s="135">
        <f t="shared" si="656"/>
        <v>291438394</v>
      </c>
      <c r="J2922" s="135">
        <f t="shared" si="656"/>
        <v>289456645.82999998</v>
      </c>
      <c r="K2922" s="23">
        <f t="shared" si="653"/>
        <v>99.320011291991946</v>
      </c>
      <c r="L2922" s="135">
        <f>SUM(L2923,L2932)</f>
        <v>2300790</v>
      </c>
      <c r="M2922" s="139">
        <f>SUM(M2923,M2932)</f>
        <v>2205440</v>
      </c>
      <c r="N2922" s="139">
        <f>SUM(N2923,N2932)</f>
        <v>2192477.1199999996</v>
      </c>
      <c r="O2922" s="23">
        <f t="shared" si="652"/>
        <v>99.412231572838067</v>
      </c>
      <c r="P2922" s="58">
        <f t="shared" si="636"/>
        <v>8504684</v>
      </c>
      <c r="R2922" s="5"/>
    </row>
    <row r="2923" spans="1:18" s="2" customFormat="1" ht="15" customHeight="1" x14ac:dyDescent="0.2">
      <c r="A2923" s="42"/>
      <c r="B2923" s="45"/>
      <c r="C2923" s="41" t="s">
        <v>110</v>
      </c>
      <c r="D2923" s="135">
        <f t="shared" si="637"/>
        <v>19440610</v>
      </c>
      <c r="E2923" s="135">
        <f>SUM(E2925,E2929,E2930,E2931)</f>
        <v>26915005</v>
      </c>
      <c r="F2923" s="135">
        <f>SUM(F2925,F2929,F2930,F2931)</f>
        <v>26658556.380000003</v>
      </c>
      <c r="G2923" s="23">
        <f t="shared" si="635"/>
        <v>99.047190888502541</v>
      </c>
      <c r="H2923" s="135">
        <f>SUM(H2925,H2929,H2930,H2931)</f>
        <v>17139820</v>
      </c>
      <c r="I2923" s="135">
        <f t="shared" si="656"/>
        <v>24709565</v>
      </c>
      <c r="J2923" s="135">
        <f t="shared" si="656"/>
        <v>24466079.260000002</v>
      </c>
      <c r="K2923" s="23">
        <f t="shared" si="653"/>
        <v>99.014609362811541</v>
      </c>
      <c r="L2923" s="135">
        <f>SUM(L2925,L2929,L2930,L2931)</f>
        <v>2300790</v>
      </c>
      <c r="M2923" s="135">
        <f>SUM(M2925,M2929,M2930,M2931)</f>
        <v>2205440</v>
      </c>
      <c r="N2923" s="135">
        <f>SUM(N2925,N2929,N2930,N2931)</f>
        <v>2192477.1199999996</v>
      </c>
      <c r="O2923" s="23">
        <f t="shared" si="652"/>
        <v>99.412231572838067</v>
      </c>
      <c r="P2923" s="19">
        <f t="shared" si="636"/>
        <v>7474395</v>
      </c>
      <c r="R2923" s="5"/>
    </row>
    <row r="2924" spans="1:18" s="2" customFormat="1" ht="15" customHeight="1" x14ac:dyDescent="0.2">
      <c r="A2924" s="42"/>
      <c r="B2924" s="45"/>
      <c r="C2924" s="27" t="s">
        <v>22</v>
      </c>
      <c r="D2924" s="135"/>
      <c r="E2924" s="135"/>
      <c r="F2924" s="135"/>
      <c r="G2924" s="23"/>
      <c r="H2924" s="135"/>
      <c r="I2924" s="135"/>
      <c r="J2924" s="135"/>
      <c r="K2924" s="23"/>
      <c r="L2924" s="135"/>
      <c r="M2924" s="135"/>
      <c r="N2924" s="135"/>
      <c r="O2924" s="23"/>
      <c r="P2924" s="19">
        <f t="shared" si="636"/>
        <v>0</v>
      </c>
      <c r="R2924" s="5"/>
    </row>
    <row r="2925" spans="1:18" s="2" customFormat="1" ht="12.75" customHeight="1" x14ac:dyDescent="0.2">
      <c r="A2925" s="42"/>
      <c r="B2925" s="45"/>
      <c r="C2925" s="22" t="s">
        <v>14</v>
      </c>
      <c r="D2925" s="135">
        <f t="shared" si="637"/>
        <v>19429710</v>
      </c>
      <c r="E2925" s="135">
        <f>SUM(E2927:E2928)</f>
        <v>26904105</v>
      </c>
      <c r="F2925" s="135">
        <f>SUM(F2927:F2928)</f>
        <v>26647869.120000001</v>
      </c>
      <c r="G2925" s="23">
        <f t="shared" si="635"/>
        <v>99.047595599258926</v>
      </c>
      <c r="H2925" s="135">
        <f>SUM(H2927:H2928)</f>
        <v>17132920</v>
      </c>
      <c r="I2925" s="135">
        <f t="shared" si="656"/>
        <v>24702665</v>
      </c>
      <c r="J2925" s="135">
        <f t="shared" si="656"/>
        <v>24459302.260000002</v>
      </c>
      <c r="K2925" s="23">
        <f t="shared" si="653"/>
        <v>99.014832043425287</v>
      </c>
      <c r="L2925" s="135">
        <f>SUM(L2927:L2928)</f>
        <v>2296790</v>
      </c>
      <c r="M2925" s="135">
        <f>SUM(M2927:M2928)</f>
        <v>2201440</v>
      </c>
      <c r="N2925" s="135">
        <f>SUM(N2927:N2928)</f>
        <v>2188566.86</v>
      </c>
      <c r="O2925" s="23">
        <f t="shared" si="652"/>
        <v>99.415240024711096</v>
      </c>
      <c r="P2925" s="19">
        <f t="shared" si="636"/>
        <v>7474395</v>
      </c>
      <c r="R2925" s="5"/>
    </row>
    <row r="2926" spans="1:18" s="2" customFormat="1" ht="13.5" customHeight="1" x14ac:dyDescent="0.2">
      <c r="A2926" s="42"/>
      <c r="B2926" s="45"/>
      <c r="C2926" s="27" t="s">
        <v>15</v>
      </c>
      <c r="D2926" s="135"/>
      <c r="E2926" s="135"/>
      <c r="F2926" s="135"/>
      <c r="G2926" s="23"/>
      <c r="H2926" s="135"/>
      <c r="I2926" s="135"/>
      <c r="J2926" s="135"/>
      <c r="K2926" s="23"/>
      <c r="L2926" s="135"/>
      <c r="M2926" s="135"/>
      <c r="N2926" s="135"/>
      <c r="O2926" s="23"/>
      <c r="P2926" s="19">
        <f t="shared" si="636"/>
        <v>0</v>
      </c>
      <c r="R2926" s="5"/>
    </row>
    <row r="2927" spans="1:18" s="2" customFormat="1" ht="12.75" customHeight="1" x14ac:dyDescent="0.2">
      <c r="A2927" s="42"/>
      <c r="B2927" s="45"/>
      <c r="C2927" s="27" t="s">
        <v>19</v>
      </c>
      <c r="D2927" s="135">
        <f t="shared" si="637"/>
        <v>3551780</v>
      </c>
      <c r="E2927" s="135">
        <v>4850620</v>
      </c>
      <c r="F2927" s="135">
        <v>4800887.03</v>
      </c>
      <c r="G2927" s="23">
        <f t="shared" si="635"/>
        <v>98.974709006271368</v>
      </c>
      <c r="H2927" s="135">
        <v>2727070</v>
      </c>
      <c r="I2927" s="135">
        <f t="shared" si="656"/>
        <v>4117780</v>
      </c>
      <c r="J2927" s="135">
        <f t="shared" si="656"/>
        <v>4073056.9400000004</v>
      </c>
      <c r="K2927" s="23">
        <f t="shared" si="653"/>
        <v>98.913903608254941</v>
      </c>
      <c r="L2927" s="135">
        <v>824710</v>
      </c>
      <c r="M2927" s="135">
        <v>732840</v>
      </c>
      <c r="N2927" s="135">
        <v>727830.09</v>
      </c>
      <c r="O2927" s="23">
        <f t="shared" si="652"/>
        <v>99.316370558375638</v>
      </c>
      <c r="P2927" s="19">
        <f t="shared" si="636"/>
        <v>1298840</v>
      </c>
      <c r="R2927" s="5"/>
    </row>
    <row r="2928" spans="1:18" s="2" customFormat="1" ht="14.25" customHeight="1" x14ac:dyDescent="0.2">
      <c r="A2928" s="42"/>
      <c r="B2928" s="45"/>
      <c r="C2928" s="27" t="s">
        <v>18</v>
      </c>
      <c r="D2928" s="135">
        <f t="shared" si="637"/>
        <v>15877930</v>
      </c>
      <c r="E2928" s="135">
        <v>22053485</v>
      </c>
      <c r="F2928" s="135">
        <v>21846982.09</v>
      </c>
      <c r="G2928" s="23">
        <f t="shared" si="635"/>
        <v>99.063626859881779</v>
      </c>
      <c r="H2928" s="135">
        <v>14405850</v>
      </c>
      <c r="I2928" s="135">
        <f t="shared" si="656"/>
        <v>20584885</v>
      </c>
      <c r="J2928" s="135">
        <f t="shared" si="656"/>
        <v>20386245.32</v>
      </c>
      <c r="K2928" s="23">
        <f t="shared" si="653"/>
        <v>99.035021667597363</v>
      </c>
      <c r="L2928" s="135">
        <v>1472080</v>
      </c>
      <c r="M2928" s="135">
        <v>1468600</v>
      </c>
      <c r="N2928" s="135">
        <v>1460736.77</v>
      </c>
      <c r="O2928" s="23">
        <f t="shared" si="652"/>
        <v>99.464576467383907</v>
      </c>
      <c r="P2928" s="19">
        <f t="shared" si="636"/>
        <v>6175555</v>
      </c>
      <c r="R2928" s="5"/>
    </row>
    <row r="2929" spans="1:18" s="2" customFormat="1" ht="15" hidden="1" customHeight="1" x14ac:dyDescent="0.2">
      <c r="A2929" s="42"/>
      <c r="B2929" s="45"/>
      <c r="C2929" s="22" t="s">
        <v>16</v>
      </c>
      <c r="D2929" s="135">
        <f t="shared" si="637"/>
        <v>0</v>
      </c>
      <c r="E2929" s="135"/>
      <c r="F2929" s="135"/>
      <c r="G2929" s="23" t="e">
        <f t="shared" si="635"/>
        <v>#DIV/0!</v>
      </c>
      <c r="H2929" s="135"/>
      <c r="I2929" s="135">
        <f t="shared" si="656"/>
        <v>0</v>
      </c>
      <c r="J2929" s="135">
        <f t="shared" si="656"/>
        <v>0</v>
      </c>
      <c r="K2929" s="23" t="e">
        <f t="shared" si="653"/>
        <v>#DIV/0!</v>
      </c>
      <c r="L2929" s="135"/>
      <c r="M2929" s="135"/>
      <c r="N2929" s="135"/>
      <c r="O2929" s="23" t="e">
        <f t="shared" si="652"/>
        <v>#DIV/0!</v>
      </c>
      <c r="P2929" s="19">
        <f t="shared" si="636"/>
        <v>0</v>
      </c>
      <c r="R2929" s="5"/>
    </row>
    <row r="2930" spans="1:18" s="2" customFormat="1" ht="12" customHeight="1" x14ac:dyDescent="0.2">
      <c r="A2930" s="42"/>
      <c r="B2930" s="45"/>
      <c r="C2930" s="22" t="s">
        <v>17</v>
      </c>
      <c r="D2930" s="135">
        <f t="shared" si="637"/>
        <v>10900</v>
      </c>
      <c r="E2930" s="135">
        <v>10900</v>
      </c>
      <c r="F2930" s="135">
        <v>10687.26</v>
      </c>
      <c r="G2930" s="23">
        <f t="shared" si="635"/>
        <v>98.048256880733945</v>
      </c>
      <c r="H2930" s="135">
        <v>6900</v>
      </c>
      <c r="I2930" s="135">
        <f t="shared" si="656"/>
        <v>6900</v>
      </c>
      <c r="J2930" s="135">
        <f t="shared" si="656"/>
        <v>6777</v>
      </c>
      <c r="K2930" s="23">
        <f t="shared" si="653"/>
        <v>98.217391304347828</v>
      </c>
      <c r="L2930" s="135">
        <v>4000</v>
      </c>
      <c r="M2930" s="135">
        <v>4000</v>
      </c>
      <c r="N2930" s="135">
        <v>3910.26</v>
      </c>
      <c r="O2930" s="23">
        <f t="shared" si="652"/>
        <v>97.756500000000003</v>
      </c>
      <c r="P2930" s="19">
        <f t="shared" si="636"/>
        <v>0</v>
      </c>
      <c r="R2930" s="5"/>
    </row>
    <row r="2931" spans="1:18" s="2" customFormat="1" ht="39" hidden="1" customHeight="1" x14ac:dyDescent="0.2">
      <c r="A2931" s="42"/>
      <c r="B2931" s="45"/>
      <c r="C2931" s="24" t="s">
        <v>149</v>
      </c>
      <c r="D2931" s="135"/>
      <c r="E2931" s="135"/>
      <c r="F2931" s="135"/>
      <c r="G2931" s="23" t="e">
        <f t="shared" si="635"/>
        <v>#DIV/0!</v>
      </c>
      <c r="H2931" s="135"/>
      <c r="I2931" s="135">
        <f t="shared" si="656"/>
        <v>0</v>
      </c>
      <c r="J2931" s="135">
        <f t="shared" si="656"/>
        <v>0</v>
      </c>
      <c r="K2931" s="23" t="e">
        <f t="shared" si="653"/>
        <v>#DIV/0!</v>
      </c>
      <c r="L2931" s="135"/>
      <c r="M2931" s="135"/>
      <c r="N2931" s="135"/>
      <c r="O2931" s="23" t="e">
        <f t="shared" si="652"/>
        <v>#DIV/0!</v>
      </c>
      <c r="P2931" s="19">
        <f t="shared" si="636"/>
        <v>0</v>
      </c>
      <c r="R2931" s="5"/>
    </row>
    <row r="2932" spans="1:18" s="2" customFormat="1" ht="16.5" customHeight="1" x14ac:dyDescent="0.2">
      <c r="A2932" s="43"/>
      <c r="B2932" s="46"/>
      <c r="C2932" s="242" t="s">
        <v>111</v>
      </c>
      <c r="D2932" s="136">
        <f t="shared" si="637"/>
        <v>265698540</v>
      </c>
      <c r="E2932" s="136">
        <f>SUM(E2934,E2937)</f>
        <v>266728829</v>
      </c>
      <c r="F2932" s="136">
        <f>SUM(F2934,F2937)</f>
        <v>264990566.56999999</v>
      </c>
      <c r="G2932" s="38">
        <f t="shared" si="635"/>
        <v>99.348303504905346</v>
      </c>
      <c r="H2932" s="136">
        <f>SUM(H2934:H2937)</f>
        <v>265698540</v>
      </c>
      <c r="I2932" s="136">
        <f t="shared" si="656"/>
        <v>266728829</v>
      </c>
      <c r="J2932" s="136">
        <f t="shared" si="656"/>
        <v>264990566.56999999</v>
      </c>
      <c r="K2932" s="38">
        <f t="shared" si="653"/>
        <v>99.348303504905346</v>
      </c>
      <c r="L2932" s="136"/>
      <c r="M2932" s="136"/>
      <c r="N2932" s="136"/>
      <c r="O2932" s="38"/>
      <c r="P2932" s="19">
        <f t="shared" si="636"/>
        <v>1030289</v>
      </c>
      <c r="R2932" s="5"/>
    </row>
    <row r="2933" spans="1:18" s="2" customFormat="1" x14ac:dyDescent="0.2">
      <c r="A2933" s="42"/>
      <c r="B2933" s="45"/>
      <c r="C2933" s="26" t="s">
        <v>22</v>
      </c>
      <c r="D2933" s="135"/>
      <c r="E2933" s="135"/>
      <c r="F2933" s="135"/>
      <c r="G2933" s="23"/>
      <c r="H2933" s="135"/>
      <c r="I2933" s="135"/>
      <c r="J2933" s="135"/>
      <c r="K2933" s="23"/>
      <c r="L2933" s="135"/>
      <c r="M2933" s="135"/>
      <c r="N2933" s="135"/>
      <c r="O2933" s="23"/>
      <c r="P2933" s="19">
        <f t="shared" si="636"/>
        <v>0</v>
      </c>
      <c r="R2933" s="5"/>
    </row>
    <row r="2934" spans="1:18" s="2" customFormat="1" ht="13.5" customHeight="1" x14ac:dyDescent="0.2">
      <c r="A2934" s="42"/>
      <c r="B2934" s="45"/>
      <c r="C2934" s="22" t="s">
        <v>7</v>
      </c>
      <c r="D2934" s="135">
        <f t="shared" si="637"/>
        <v>226067925</v>
      </c>
      <c r="E2934" s="135">
        <v>227098214</v>
      </c>
      <c r="F2934" s="135">
        <f>264990566.57-39630615</f>
        <v>225359951.56999999</v>
      </c>
      <c r="G2934" s="23">
        <f>F2934/E2934*100</f>
        <v>99.234576794161839</v>
      </c>
      <c r="H2934" s="135">
        <v>226067925</v>
      </c>
      <c r="I2934" s="135">
        <f t="shared" si="656"/>
        <v>227098214</v>
      </c>
      <c r="J2934" s="135">
        <f t="shared" si="656"/>
        <v>225359951.56999999</v>
      </c>
      <c r="K2934" s="23">
        <f t="shared" si="653"/>
        <v>99.234576794161839</v>
      </c>
      <c r="L2934" s="135"/>
      <c r="M2934" s="135"/>
      <c r="N2934" s="135"/>
      <c r="O2934" s="23"/>
      <c r="P2934" s="19">
        <f t="shared" si="636"/>
        <v>1030289</v>
      </c>
      <c r="R2934" s="5"/>
    </row>
    <row r="2935" spans="1:18" s="2" customFormat="1" ht="12" hidden="1" customHeight="1" x14ac:dyDescent="0.2">
      <c r="A2935" s="42"/>
      <c r="B2935" s="45"/>
      <c r="C2935" s="27" t="s">
        <v>15</v>
      </c>
      <c r="D2935" s="135"/>
      <c r="E2935" s="135"/>
      <c r="F2935" s="135"/>
      <c r="G2935" s="23"/>
      <c r="H2935" s="135"/>
      <c r="I2935" s="135">
        <f t="shared" si="656"/>
        <v>0</v>
      </c>
      <c r="J2935" s="135">
        <f t="shared" si="656"/>
        <v>0</v>
      </c>
      <c r="K2935" s="23"/>
      <c r="L2935" s="135"/>
      <c r="M2935" s="135"/>
      <c r="N2935" s="135"/>
      <c r="O2935" s="23"/>
      <c r="P2935" s="19">
        <f t="shared" si="636"/>
        <v>0</v>
      </c>
      <c r="R2935" s="5"/>
    </row>
    <row r="2936" spans="1:18" s="2" customFormat="1" ht="42.75" hidden="1" customHeight="1" x14ac:dyDescent="0.2">
      <c r="A2936" s="42"/>
      <c r="B2936" s="32"/>
      <c r="C2936" s="121" t="s">
        <v>150</v>
      </c>
      <c r="D2936" s="135"/>
      <c r="E2936" s="135"/>
      <c r="F2936" s="135"/>
      <c r="G2936" s="23" t="e">
        <f t="shared" ref="G2936" si="666">F2936/E2936*100</f>
        <v>#DIV/0!</v>
      </c>
      <c r="H2936" s="135"/>
      <c r="I2936" s="135">
        <f t="shared" si="656"/>
        <v>0</v>
      </c>
      <c r="J2936" s="135">
        <f t="shared" si="656"/>
        <v>0</v>
      </c>
      <c r="K2936" s="23" t="e">
        <f t="shared" si="653"/>
        <v>#DIV/0!</v>
      </c>
      <c r="L2936" s="135"/>
      <c r="M2936" s="135"/>
      <c r="N2936" s="135"/>
      <c r="O2936" s="23"/>
      <c r="P2936" s="19">
        <f t="shared" si="636"/>
        <v>0</v>
      </c>
      <c r="R2936" s="5"/>
    </row>
    <row r="2937" spans="1:18" s="2" customFormat="1" ht="15" customHeight="1" x14ac:dyDescent="0.2">
      <c r="A2937" s="117"/>
      <c r="B2937" s="48"/>
      <c r="C2937" s="110" t="s">
        <v>153</v>
      </c>
      <c r="D2937" s="140">
        <f t="shared" si="637"/>
        <v>39630615</v>
      </c>
      <c r="E2937" s="140">
        <v>39630615</v>
      </c>
      <c r="F2937" s="140">
        <v>39630615</v>
      </c>
      <c r="G2937" s="50">
        <f t="shared" ref="G2937" si="667">F2937/E2937*100</f>
        <v>100</v>
      </c>
      <c r="H2937" s="140">
        <v>39630615</v>
      </c>
      <c r="I2937" s="140">
        <f t="shared" si="656"/>
        <v>39630615</v>
      </c>
      <c r="J2937" s="140">
        <f t="shared" si="656"/>
        <v>39630615</v>
      </c>
      <c r="K2937" s="50">
        <f t="shared" si="653"/>
        <v>100</v>
      </c>
      <c r="L2937" s="140"/>
      <c r="M2937" s="140"/>
      <c r="N2937" s="140"/>
      <c r="O2937" s="50"/>
      <c r="P2937" s="34">
        <f t="shared" si="636"/>
        <v>0</v>
      </c>
      <c r="R2937" s="5"/>
    </row>
    <row r="2938" spans="1:18" s="2" customFormat="1" hidden="1" x14ac:dyDescent="0.2">
      <c r="A2938" s="126"/>
      <c r="B2938" s="32">
        <v>92604</v>
      </c>
      <c r="C2938" s="25" t="s">
        <v>63</v>
      </c>
      <c r="D2938" s="135">
        <f t="shared" si="637"/>
        <v>0</v>
      </c>
      <c r="E2938" s="135">
        <f>SUM(E2939,E2948)</f>
        <v>0</v>
      </c>
      <c r="F2938" s="135">
        <f>SUM(F2939,F2948)</f>
        <v>0</v>
      </c>
      <c r="G2938" s="23" t="e">
        <f t="shared" si="635"/>
        <v>#DIV/0!</v>
      </c>
      <c r="H2938" s="135">
        <f>SUM(H2939,H2948)</f>
        <v>0</v>
      </c>
      <c r="I2938" s="135">
        <f t="shared" si="656"/>
        <v>0</v>
      </c>
      <c r="J2938" s="135">
        <f t="shared" si="656"/>
        <v>0</v>
      </c>
      <c r="K2938" s="23" t="e">
        <f t="shared" si="653"/>
        <v>#DIV/0!</v>
      </c>
      <c r="L2938" s="135">
        <f>SUM(L2939,L2948)</f>
        <v>0</v>
      </c>
      <c r="M2938" s="135">
        <f>SUM(M2939,M2948)</f>
        <v>0</v>
      </c>
      <c r="N2938" s="135">
        <f>SUM(N2939,N2948)</f>
        <v>0</v>
      </c>
      <c r="O2938" s="23" t="e">
        <f t="shared" si="652"/>
        <v>#DIV/0!</v>
      </c>
      <c r="P2938" s="59">
        <f t="shared" si="636"/>
        <v>0</v>
      </c>
      <c r="R2938" s="5"/>
    </row>
    <row r="2939" spans="1:18" s="2" customFormat="1" ht="15" hidden="1" customHeight="1" x14ac:dyDescent="0.2">
      <c r="A2939" s="126"/>
      <c r="B2939" s="45"/>
      <c r="C2939" s="41" t="s">
        <v>110</v>
      </c>
      <c r="D2939" s="135">
        <f t="shared" si="637"/>
        <v>0</v>
      </c>
      <c r="E2939" s="135">
        <f>SUM(E2941,E2945,E2946,E2947)</f>
        <v>0</v>
      </c>
      <c r="F2939" s="135">
        <f>SUM(F2941,F2945,F2946,F2947)</f>
        <v>0</v>
      </c>
      <c r="G2939" s="23" t="e">
        <f t="shared" si="635"/>
        <v>#DIV/0!</v>
      </c>
      <c r="H2939" s="135">
        <f>SUM(H2941,H2945,H2946,H2947)</f>
        <v>0</v>
      </c>
      <c r="I2939" s="135">
        <f t="shared" si="656"/>
        <v>0</v>
      </c>
      <c r="J2939" s="135">
        <f t="shared" si="656"/>
        <v>0</v>
      </c>
      <c r="K2939" s="23" t="e">
        <f t="shared" si="653"/>
        <v>#DIV/0!</v>
      </c>
      <c r="L2939" s="135">
        <f>SUM(L2941,L2945,L2946,L2947)</f>
        <v>0</v>
      </c>
      <c r="M2939" s="135">
        <f>SUM(M2941,M2945,M2946,M2947)</f>
        <v>0</v>
      </c>
      <c r="N2939" s="135">
        <f>SUM(N2941,N2945,N2946,N2947)</f>
        <v>0</v>
      </c>
      <c r="O2939" s="23" t="e">
        <f t="shared" si="652"/>
        <v>#DIV/0!</v>
      </c>
      <c r="P2939" s="19">
        <f t="shared" si="636"/>
        <v>0</v>
      </c>
      <c r="R2939" s="5"/>
    </row>
    <row r="2940" spans="1:18" s="2" customFormat="1" hidden="1" x14ac:dyDescent="0.2">
      <c r="A2940" s="126"/>
      <c r="B2940" s="45"/>
      <c r="C2940" s="27" t="s">
        <v>22</v>
      </c>
      <c r="D2940" s="135">
        <f t="shared" si="637"/>
        <v>0</v>
      </c>
      <c r="E2940" s="135"/>
      <c r="F2940" s="135"/>
      <c r="G2940" s="23" t="e">
        <f t="shared" si="635"/>
        <v>#DIV/0!</v>
      </c>
      <c r="H2940" s="135"/>
      <c r="I2940" s="135">
        <f t="shared" si="656"/>
        <v>0</v>
      </c>
      <c r="J2940" s="135">
        <f t="shared" si="656"/>
        <v>0</v>
      </c>
      <c r="K2940" s="23" t="e">
        <f t="shared" si="653"/>
        <v>#DIV/0!</v>
      </c>
      <c r="L2940" s="135"/>
      <c r="M2940" s="135"/>
      <c r="N2940" s="135"/>
      <c r="O2940" s="23" t="e">
        <f t="shared" si="652"/>
        <v>#DIV/0!</v>
      </c>
      <c r="P2940" s="19">
        <f t="shared" si="636"/>
        <v>0</v>
      </c>
      <c r="R2940" s="5"/>
    </row>
    <row r="2941" spans="1:18" s="2" customFormat="1" ht="15" hidden="1" customHeight="1" x14ac:dyDescent="0.2">
      <c r="A2941" s="126"/>
      <c r="B2941" s="45"/>
      <c r="C2941" s="22" t="s">
        <v>14</v>
      </c>
      <c r="D2941" s="135">
        <f t="shared" si="637"/>
        <v>0</v>
      </c>
      <c r="E2941" s="135">
        <f>SUM(E2943:E2944)</f>
        <v>0</v>
      </c>
      <c r="F2941" s="135">
        <f>SUM(F2943:F2944)</f>
        <v>0</v>
      </c>
      <c r="G2941" s="23" t="e">
        <f t="shared" ref="G2941:G2986" si="668">F2941/E2941*100</f>
        <v>#DIV/0!</v>
      </c>
      <c r="H2941" s="135">
        <f>SUM(H2943:H2944)</f>
        <v>0</v>
      </c>
      <c r="I2941" s="135">
        <f t="shared" si="656"/>
        <v>0</v>
      </c>
      <c r="J2941" s="135">
        <f t="shared" si="656"/>
        <v>0</v>
      </c>
      <c r="K2941" s="23" t="e">
        <f t="shared" si="653"/>
        <v>#DIV/0!</v>
      </c>
      <c r="L2941" s="135">
        <f>SUM(L2943:L2944)</f>
        <v>0</v>
      </c>
      <c r="M2941" s="135">
        <f>SUM(M2943:M2944)</f>
        <v>0</v>
      </c>
      <c r="N2941" s="135">
        <f>SUM(N2943:N2944)</f>
        <v>0</v>
      </c>
      <c r="O2941" s="23" t="e">
        <f t="shared" si="652"/>
        <v>#DIV/0!</v>
      </c>
      <c r="P2941" s="19">
        <f t="shared" si="636"/>
        <v>0</v>
      </c>
      <c r="R2941" s="5"/>
    </row>
    <row r="2942" spans="1:18" s="2" customFormat="1" hidden="1" x14ac:dyDescent="0.2">
      <c r="A2942" s="126"/>
      <c r="B2942" s="45"/>
      <c r="C2942" s="27" t="s">
        <v>15</v>
      </c>
      <c r="D2942" s="135">
        <f t="shared" si="637"/>
        <v>0</v>
      </c>
      <c r="E2942" s="135"/>
      <c r="F2942" s="135"/>
      <c r="G2942" s="23" t="e">
        <f t="shared" si="668"/>
        <v>#DIV/0!</v>
      </c>
      <c r="H2942" s="135"/>
      <c r="I2942" s="135">
        <f t="shared" si="656"/>
        <v>0</v>
      </c>
      <c r="J2942" s="135">
        <f t="shared" si="656"/>
        <v>0</v>
      </c>
      <c r="K2942" s="23" t="e">
        <f t="shared" si="653"/>
        <v>#DIV/0!</v>
      </c>
      <c r="L2942" s="135"/>
      <c r="M2942" s="135"/>
      <c r="N2942" s="135"/>
      <c r="O2942" s="23" t="e">
        <f t="shared" si="652"/>
        <v>#DIV/0!</v>
      </c>
      <c r="P2942" s="19">
        <f t="shared" si="636"/>
        <v>0</v>
      </c>
      <c r="R2942" s="5"/>
    </row>
    <row r="2943" spans="1:18" s="2" customFormat="1" ht="14.25" hidden="1" customHeight="1" x14ac:dyDescent="0.2">
      <c r="A2943" s="126"/>
      <c r="B2943" s="45"/>
      <c r="C2943" s="27" t="s">
        <v>19</v>
      </c>
      <c r="D2943" s="135">
        <f t="shared" si="637"/>
        <v>0</v>
      </c>
      <c r="E2943" s="135"/>
      <c r="F2943" s="135"/>
      <c r="G2943" s="23" t="e">
        <f t="shared" si="668"/>
        <v>#DIV/0!</v>
      </c>
      <c r="H2943" s="135"/>
      <c r="I2943" s="135">
        <f t="shared" si="656"/>
        <v>0</v>
      </c>
      <c r="J2943" s="135">
        <f t="shared" si="656"/>
        <v>0</v>
      </c>
      <c r="K2943" s="23" t="e">
        <f t="shared" si="653"/>
        <v>#DIV/0!</v>
      </c>
      <c r="L2943" s="135"/>
      <c r="M2943" s="135"/>
      <c r="N2943" s="135"/>
      <c r="O2943" s="23" t="e">
        <f t="shared" si="652"/>
        <v>#DIV/0!</v>
      </c>
      <c r="P2943" s="19">
        <f t="shared" si="636"/>
        <v>0</v>
      </c>
      <c r="R2943" s="5"/>
    </row>
    <row r="2944" spans="1:18" s="2" customFormat="1" ht="14.25" hidden="1" customHeight="1" x14ac:dyDescent="0.2">
      <c r="A2944" s="126"/>
      <c r="B2944" s="45"/>
      <c r="C2944" s="27" t="s">
        <v>18</v>
      </c>
      <c r="D2944" s="135">
        <f t="shared" si="637"/>
        <v>0</v>
      </c>
      <c r="E2944" s="135"/>
      <c r="F2944" s="135"/>
      <c r="G2944" s="23" t="e">
        <f t="shared" si="668"/>
        <v>#DIV/0!</v>
      </c>
      <c r="H2944" s="135"/>
      <c r="I2944" s="135">
        <f t="shared" si="656"/>
        <v>0</v>
      </c>
      <c r="J2944" s="135">
        <f t="shared" si="656"/>
        <v>0</v>
      </c>
      <c r="K2944" s="23" t="e">
        <f t="shared" si="653"/>
        <v>#DIV/0!</v>
      </c>
      <c r="L2944" s="135"/>
      <c r="M2944" s="135"/>
      <c r="N2944" s="135"/>
      <c r="O2944" s="23" t="e">
        <f t="shared" si="652"/>
        <v>#DIV/0!</v>
      </c>
      <c r="P2944" s="19">
        <f t="shared" si="636"/>
        <v>0</v>
      </c>
      <c r="R2944" s="5"/>
    </row>
    <row r="2945" spans="1:18" s="2" customFormat="1" ht="14.25" hidden="1" customHeight="1" x14ac:dyDescent="0.2">
      <c r="A2945" s="126"/>
      <c r="B2945" s="45"/>
      <c r="C2945" s="22" t="s">
        <v>16</v>
      </c>
      <c r="D2945" s="135">
        <f t="shared" si="637"/>
        <v>0</v>
      </c>
      <c r="E2945" s="135"/>
      <c r="F2945" s="135"/>
      <c r="G2945" s="23" t="e">
        <f t="shared" si="668"/>
        <v>#DIV/0!</v>
      </c>
      <c r="H2945" s="135"/>
      <c r="I2945" s="135">
        <f t="shared" si="656"/>
        <v>0</v>
      </c>
      <c r="J2945" s="135">
        <f t="shared" si="656"/>
        <v>0</v>
      </c>
      <c r="K2945" s="23" t="e">
        <f t="shared" si="653"/>
        <v>#DIV/0!</v>
      </c>
      <c r="L2945" s="135"/>
      <c r="M2945" s="135"/>
      <c r="N2945" s="135"/>
      <c r="O2945" s="23" t="e">
        <f t="shared" si="652"/>
        <v>#DIV/0!</v>
      </c>
      <c r="P2945" s="19">
        <f t="shared" si="636"/>
        <v>0</v>
      </c>
      <c r="R2945" s="5"/>
    </row>
    <row r="2946" spans="1:18" s="2" customFormat="1" ht="14.25" hidden="1" customHeight="1" x14ac:dyDescent="0.2">
      <c r="A2946" s="126"/>
      <c r="B2946" s="45"/>
      <c r="C2946" s="22" t="s">
        <v>17</v>
      </c>
      <c r="D2946" s="135">
        <f t="shared" si="637"/>
        <v>0</v>
      </c>
      <c r="E2946" s="135"/>
      <c r="F2946" s="135"/>
      <c r="G2946" s="23" t="e">
        <f t="shared" si="668"/>
        <v>#DIV/0!</v>
      </c>
      <c r="H2946" s="135"/>
      <c r="I2946" s="135">
        <f t="shared" si="656"/>
        <v>0</v>
      </c>
      <c r="J2946" s="135">
        <f t="shared" si="656"/>
        <v>0</v>
      </c>
      <c r="K2946" s="23" t="e">
        <f t="shared" si="653"/>
        <v>#DIV/0!</v>
      </c>
      <c r="L2946" s="135"/>
      <c r="M2946" s="135"/>
      <c r="N2946" s="135"/>
      <c r="O2946" s="23" t="e">
        <f t="shared" si="652"/>
        <v>#DIV/0!</v>
      </c>
      <c r="P2946" s="19">
        <f t="shared" ref="P2946:P2986" si="669">E2946-D2946</f>
        <v>0</v>
      </c>
      <c r="R2946" s="5"/>
    </row>
    <row r="2947" spans="1:18" s="2" customFormat="1" ht="38.25" hidden="1" customHeight="1" x14ac:dyDescent="0.2">
      <c r="A2947" s="126"/>
      <c r="B2947" s="45"/>
      <c r="C2947" s="24" t="s">
        <v>149</v>
      </c>
      <c r="D2947" s="135">
        <f t="shared" si="637"/>
        <v>0</v>
      </c>
      <c r="E2947" s="135"/>
      <c r="F2947" s="135"/>
      <c r="G2947" s="23" t="e">
        <f t="shared" si="668"/>
        <v>#DIV/0!</v>
      </c>
      <c r="H2947" s="135"/>
      <c r="I2947" s="135">
        <f t="shared" si="656"/>
        <v>0</v>
      </c>
      <c r="J2947" s="135">
        <f t="shared" si="656"/>
        <v>0</v>
      </c>
      <c r="K2947" s="23" t="e">
        <f t="shared" si="653"/>
        <v>#DIV/0!</v>
      </c>
      <c r="L2947" s="135"/>
      <c r="M2947" s="135"/>
      <c r="N2947" s="135"/>
      <c r="O2947" s="23" t="e">
        <f t="shared" si="652"/>
        <v>#DIV/0!</v>
      </c>
      <c r="P2947" s="19">
        <f t="shared" si="669"/>
        <v>0</v>
      </c>
      <c r="R2947" s="5"/>
    </row>
    <row r="2948" spans="1:18" s="2" customFormat="1" ht="14.25" hidden="1" customHeight="1" x14ac:dyDescent="0.2">
      <c r="A2948" s="126"/>
      <c r="B2948" s="45"/>
      <c r="C2948" s="25" t="s">
        <v>111</v>
      </c>
      <c r="D2948" s="135">
        <f t="shared" si="637"/>
        <v>0</v>
      </c>
      <c r="E2948" s="135">
        <f>SUM(E2950)</f>
        <v>0</v>
      </c>
      <c r="F2948" s="135">
        <f>SUM(F2950)</f>
        <v>0</v>
      </c>
      <c r="G2948" s="23" t="e">
        <f t="shared" si="668"/>
        <v>#DIV/0!</v>
      </c>
      <c r="H2948" s="135">
        <f>SUM(H2950)</f>
        <v>0</v>
      </c>
      <c r="I2948" s="135">
        <f t="shared" si="656"/>
        <v>0</v>
      </c>
      <c r="J2948" s="135">
        <f t="shared" si="656"/>
        <v>0</v>
      </c>
      <c r="K2948" s="23" t="e">
        <f t="shared" si="653"/>
        <v>#DIV/0!</v>
      </c>
      <c r="L2948" s="135">
        <f>SUM(L2950)</f>
        <v>0</v>
      </c>
      <c r="M2948" s="135">
        <f>SUM(M2950)</f>
        <v>0</v>
      </c>
      <c r="N2948" s="135">
        <f>SUM(N2950)</f>
        <v>0</v>
      </c>
      <c r="O2948" s="23" t="e">
        <f t="shared" si="652"/>
        <v>#DIV/0!</v>
      </c>
      <c r="P2948" s="19">
        <f t="shared" si="669"/>
        <v>0</v>
      </c>
      <c r="R2948" s="5"/>
    </row>
    <row r="2949" spans="1:18" s="2" customFormat="1" hidden="1" x14ac:dyDescent="0.2">
      <c r="A2949" s="126"/>
      <c r="B2949" s="45"/>
      <c r="C2949" s="26" t="s">
        <v>22</v>
      </c>
      <c r="D2949" s="135">
        <f t="shared" ref="D2949:D2980" si="670">H2949+L2949</f>
        <v>0</v>
      </c>
      <c r="E2949" s="135"/>
      <c r="F2949" s="135"/>
      <c r="G2949" s="23" t="e">
        <f t="shared" si="668"/>
        <v>#DIV/0!</v>
      </c>
      <c r="H2949" s="135"/>
      <c r="I2949" s="135">
        <f t="shared" si="656"/>
        <v>0</v>
      </c>
      <c r="J2949" s="135">
        <f t="shared" si="656"/>
        <v>0</v>
      </c>
      <c r="K2949" s="23" t="e">
        <f t="shared" si="653"/>
        <v>#DIV/0!</v>
      </c>
      <c r="L2949" s="135"/>
      <c r="M2949" s="135"/>
      <c r="N2949" s="135"/>
      <c r="O2949" s="23" t="e">
        <f t="shared" si="652"/>
        <v>#DIV/0!</v>
      </c>
      <c r="P2949" s="19">
        <f t="shared" si="669"/>
        <v>0</v>
      </c>
      <c r="R2949" s="5"/>
    </row>
    <row r="2950" spans="1:18" s="2" customFormat="1" ht="13.5" hidden="1" customHeight="1" x14ac:dyDescent="0.2">
      <c r="A2950" s="126"/>
      <c r="B2950" s="45"/>
      <c r="C2950" s="22" t="s">
        <v>7</v>
      </c>
      <c r="D2950" s="135">
        <f t="shared" si="670"/>
        <v>0</v>
      </c>
      <c r="E2950" s="135"/>
      <c r="F2950" s="135"/>
      <c r="G2950" s="23" t="e">
        <f t="shared" si="668"/>
        <v>#DIV/0!</v>
      </c>
      <c r="H2950" s="135"/>
      <c r="I2950" s="135">
        <f t="shared" si="656"/>
        <v>0</v>
      </c>
      <c r="J2950" s="135">
        <f t="shared" si="656"/>
        <v>0</v>
      </c>
      <c r="K2950" s="23" t="e">
        <f t="shared" si="653"/>
        <v>#DIV/0!</v>
      </c>
      <c r="L2950" s="135"/>
      <c r="M2950" s="135"/>
      <c r="N2950" s="135"/>
      <c r="O2950" s="23" t="e">
        <f t="shared" si="652"/>
        <v>#DIV/0!</v>
      </c>
      <c r="P2950" s="19">
        <f t="shared" si="669"/>
        <v>0</v>
      </c>
      <c r="R2950" s="5"/>
    </row>
    <row r="2951" spans="1:18" s="2" customFormat="1" hidden="1" x14ac:dyDescent="0.2">
      <c r="A2951" s="126"/>
      <c r="B2951" s="45"/>
      <c r="C2951" s="27" t="s">
        <v>15</v>
      </c>
      <c r="D2951" s="135">
        <f t="shared" si="670"/>
        <v>0</v>
      </c>
      <c r="E2951" s="135"/>
      <c r="F2951" s="135"/>
      <c r="G2951" s="23" t="e">
        <f t="shared" si="668"/>
        <v>#DIV/0!</v>
      </c>
      <c r="H2951" s="135"/>
      <c r="I2951" s="135">
        <f t="shared" si="656"/>
        <v>0</v>
      </c>
      <c r="J2951" s="135">
        <f t="shared" si="656"/>
        <v>0</v>
      </c>
      <c r="K2951" s="23" t="e">
        <f t="shared" si="653"/>
        <v>#DIV/0!</v>
      </c>
      <c r="L2951" s="135"/>
      <c r="M2951" s="135"/>
      <c r="N2951" s="135"/>
      <c r="O2951" s="23" t="e">
        <f t="shared" si="652"/>
        <v>#DIV/0!</v>
      </c>
      <c r="P2951" s="19">
        <f t="shared" si="669"/>
        <v>0</v>
      </c>
      <c r="R2951" s="5"/>
    </row>
    <row r="2952" spans="1:18" s="2" customFormat="1" ht="39" hidden="1" customHeight="1" x14ac:dyDescent="0.2">
      <c r="A2952" s="126"/>
      <c r="B2952" s="112"/>
      <c r="C2952" s="53" t="s">
        <v>150</v>
      </c>
      <c r="D2952" s="140">
        <f t="shared" si="670"/>
        <v>0</v>
      </c>
      <c r="E2952" s="140"/>
      <c r="F2952" s="140"/>
      <c r="G2952" s="50" t="e">
        <f t="shared" si="668"/>
        <v>#DIV/0!</v>
      </c>
      <c r="H2952" s="140"/>
      <c r="I2952" s="140">
        <f t="shared" si="656"/>
        <v>0</v>
      </c>
      <c r="J2952" s="135">
        <f t="shared" si="656"/>
        <v>0</v>
      </c>
      <c r="K2952" s="50" t="e">
        <f t="shared" si="653"/>
        <v>#DIV/0!</v>
      </c>
      <c r="L2952" s="140"/>
      <c r="M2952" s="140"/>
      <c r="N2952" s="140"/>
      <c r="O2952" s="23" t="e">
        <f t="shared" si="652"/>
        <v>#DIV/0!</v>
      </c>
      <c r="P2952" s="34">
        <f t="shared" si="669"/>
        <v>0</v>
      </c>
      <c r="R2952" s="5"/>
    </row>
    <row r="2953" spans="1:18" s="2" customFormat="1" ht="14.25" customHeight="1" x14ac:dyDescent="0.2">
      <c r="A2953" s="126"/>
      <c r="B2953" s="32">
        <v>92605</v>
      </c>
      <c r="C2953" s="25" t="s">
        <v>181</v>
      </c>
      <c r="D2953" s="135">
        <f t="shared" si="670"/>
        <v>88698242</v>
      </c>
      <c r="E2953" s="135">
        <f>SUM(E2954,E2963)</f>
        <v>89529525</v>
      </c>
      <c r="F2953" s="135">
        <f>SUM(F2954,F2963)</f>
        <v>89160406.090000004</v>
      </c>
      <c r="G2953" s="23">
        <f t="shared" si="668"/>
        <v>99.587712645632834</v>
      </c>
      <c r="H2953" s="135">
        <f>SUM(H2954,H2963)</f>
        <v>88698242</v>
      </c>
      <c r="I2953" s="135">
        <f t="shared" si="656"/>
        <v>89529525</v>
      </c>
      <c r="J2953" s="135">
        <f t="shared" si="656"/>
        <v>89160406.090000004</v>
      </c>
      <c r="K2953" s="23">
        <f t="shared" si="653"/>
        <v>99.587712645632834</v>
      </c>
      <c r="L2953" s="135"/>
      <c r="M2953" s="135"/>
      <c r="N2953" s="135"/>
      <c r="O2953" s="23"/>
      <c r="P2953" s="59">
        <f t="shared" si="669"/>
        <v>831283</v>
      </c>
      <c r="R2953" s="5"/>
    </row>
    <row r="2954" spans="1:18" s="2" customFormat="1" ht="11.25" customHeight="1" x14ac:dyDescent="0.2">
      <c r="A2954" s="52"/>
      <c r="B2954" s="45"/>
      <c r="C2954" s="41" t="s">
        <v>110</v>
      </c>
      <c r="D2954" s="135">
        <f t="shared" si="670"/>
        <v>88698242</v>
      </c>
      <c r="E2954" s="135">
        <f>SUM(E2956,E2960,E2961,E2962)</f>
        <v>89462585</v>
      </c>
      <c r="F2954" s="135">
        <f>SUM(F2956,F2960,F2961,F2962)</f>
        <v>89093466.090000004</v>
      </c>
      <c r="G2954" s="23">
        <f t="shared" si="668"/>
        <v>99.587404153367586</v>
      </c>
      <c r="H2954" s="135">
        <f>SUM(H2956,H2960,H2961,H2962)</f>
        <v>88698242</v>
      </c>
      <c r="I2954" s="135">
        <f t="shared" si="656"/>
        <v>89462585</v>
      </c>
      <c r="J2954" s="135">
        <f t="shared" si="656"/>
        <v>89093466.090000004</v>
      </c>
      <c r="K2954" s="23">
        <f t="shared" si="653"/>
        <v>99.587404153367586</v>
      </c>
      <c r="L2954" s="135"/>
      <c r="M2954" s="135"/>
      <c r="N2954" s="135"/>
      <c r="O2954" s="23"/>
      <c r="P2954" s="19">
        <f t="shared" si="669"/>
        <v>764343</v>
      </c>
      <c r="R2954" s="5"/>
    </row>
    <row r="2955" spans="1:18" s="2" customFormat="1" x14ac:dyDescent="0.2">
      <c r="A2955" s="52"/>
      <c r="B2955" s="32"/>
      <c r="C2955" s="27" t="s">
        <v>22</v>
      </c>
      <c r="D2955" s="135"/>
      <c r="E2955" s="135"/>
      <c r="F2955" s="135"/>
      <c r="G2955" s="23"/>
      <c r="H2955" s="135"/>
      <c r="I2955" s="135"/>
      <c r="J2955" s="135"/>
      <c r="K2955" s="23"/>
      <c r="L2955" s="135"/>
      <c r="M2955" s="135"/>
      <c r="N2955" s="135"/>
      <c r="O2955" s="23"/>
      <c r="P2955" s="19">
        <f t="shared" si="669"/>
        <v>0</v>
      </c>
      <c r="R2955" s="5"/>
    </row>
    <row r="2956" spans="1:18" s="2" customFormat="1" ht="14.25" customHeight="1" x14ac:dyDescent="0.2">
      <c r="A2956" s="52"/>
      <c r="B2956" s="45"/>
      <c r="C2956" s="22" t="s">
        <v>14</v>
      </c>
      <c r="D2956" s="135">
        <f t="shared" si="670"/>
        <v>18318242</v>
      </c>
      <c r="E2956" s="135">
        <f>SUM(E2958:E2959)</f>
        <v>20345085</v>
      </c>
      <c r="F2956" s="135">
        <f>SUM(F2958:F2959)</f>
        <v>19985099.199999999</v>
      </c>
      <c r="G2956" s="23">
        <f t="shared" si="668"/>
        <v>98.230600658586582</v>
      </c>
      <c r="H2956" s="135">
        <f>SUM(H2958:H2959)</f>
        <v>18318242</v>
      </c>
      <c r="I2956" s="135">
        <f t="shared" si="656"/>
        <v>20345085</v>
      </c>
      <c r="J2956" s="135">
        <f t="shared" si="656"/>
        <v>19985099.199999999</v>
      </c>
      <c r="K2956" s="23">
        <f>J2956/I2956*100</f>
        <v>98.230600658586582</v>
      </c>
      <c r="L2956" s="135"/>
      <c r="M2956" s="135"/>
      <c r="N2956" s="135"/>
      <c r="O2956" s="23"/>
      <c r="P2956" s="19">
        <f t="shared" si="669"/>
        <v>2026843</v>
      </c>
      <c r="R2956" s="5"/>
    </row>
    <row r="2957" spans="1:18" s="2" customFormat="1" ht="11.25" customHeight="1" x14ac:dyDescent="0.2">
      <c r="A2957" s="52"/>
      <c r="B2957" s="45"/>
      <c r="C2957" s="27" t="s">
        <v>15</v>
      </c>
      <c r="D2957" s="135"/>
      <c r="E2957" s="135"/>
      <c r="F2957" s="135"/>
      <c r="G2957" s="23"/>
      <c r="H2957" s="135"/>
      <c r="I2957" s="135"/>
      <c r="J2957" s="135"/>
      <c r="K2957" s="23"/>
      <c r="L2957" s="135"/>
      <c r="M2957" s="135"/>
      <c r="N2957" s="135"/>
      <c r="O2957" s="23"/>
      <c r="P2957" s="19">
        <f t="shared" si="669"/>
        <v>0</v>
      </c>
      <c r="R2957" s="5"/>
    </row>
    <row r="2958" spans="1:18" s="2" customFormat="1" ht="12" customHeight="1" x14ac:dyDescent="0.2">
      <c r="A2958" s="52"/>
      <c r="B2958" s="45"/>
      <c r="C2958" s="27" t="s">
        <v>19</v>
      </c>
      <c r="D2958" s="135">
        <f t="shared" si="670"/>
        <v>382000</v>
      </c>
      <c r="E2958" s="135">
        <v>368350</v>
      </c>
      <c r="F2958" s="135">
        <v>361537.14</v>
      </c>
      <c r="G2958" s="23">
        <f t="shared" si="668"/>
        <v>98.150438441699478</v>
      </c>
      <c r="H2958" s="135">
        <v>382000</v>
      </c>
      <c r="I2958" s="135">
        <f t="shared" si="656"/>
        <v>368350</v>
      </c>
      <c r="J2958" s="135">
        <f t="shared" si="656"/>
        <v>361537.14</v>
      </c>
      <c r="K2958" s="23">
        <f>J2958/I2958*100</f>
        <v>98.150438441699478</v>
      </c>
      <c r="L2958" s="135"/>
      <c r="M2958" s="135"/>
      <c r="N2958" s="135"/>
      <c r="O2958" s="23"/>
      <c r="P2958" s="19">
        <f t="shared" si="669"/>
        <v>-13650</v>
      </c>
      <c r="R2958" s="5"/>
    </row>
    <row r="2959" spans="1:18" s="2" customFormat="1" ht="13.5" customHeight="1" x14ac:dyDescent="0.2">
      <c r="A2959" s="52"/>
      <c r="B2959" s="45"/>
      <c r="C2959" s="27" t="s">
        <v>18</v>
      </c>
      <c r="D2959" s="135">
        <f t="shared" si="670"/>
        <v>17936242</v>
      </c>
      <c r="E2959" s="135">
        <v>19976735</v>
      </c>
      <c r="F2959" s="135">
        <v>19623562.059999999</v>
      </c>
      <c r="G2959" s="23">
        <f t="shared" si="668"/>
        <v>98.232078765624109</v>
      </c>
      <c r="H2959" s="135">
        <v>17936242</v>
      </c>
      <c r="I2959" s="135">
        <f t="shared" si="656"/>
        <v>19976735</v>
      </c>
      <c r="J2959" s="135">
        <f t="shared" si="656"/>
        <v>19623562.059999999</v>
      </c>
      <c r="K2959" s="23">
        <f t="shared" ref="K2959:K2986" si="671">J2959/I2959*100</f>
        <v>98.232078765624109</v>
      </c>
      <c r="L2959" s="135"/>
      <c r="M2959" s="135"/>
      <c r="N2959" s="135"/>
      <c r="O2959" s="23"/>
      <c r="P2959" s="19">
        <f t="shared" si="669"/>
        <v>2040493</v>
      </c>
      <c r="R2959" s="5"/>
    </row>
    <row r="2960" spans="1:18" s="2" customFormat="1" ht="11.25" customHeight="1" x14ac:dyDescent="0.2">
      <c r="A2960" s="52"/>
      <c r="B2960" s="45"/>
      <c r="C2960" s="22" t="s">
        <v>16</v>
      </c>
      <c r="D2960" s="135">
        <f t="shared" si="670"/>
        <v>70000000</v>
      </c>
      <c r="E2960" s="135">
        <v>68724000</v>
      </c>
      <c r="F2960" s="135">
        <v>68724000</v>
      </c>
      <c r="G2960" s="23">
        <f t="shared" si="668"/>
        <v>100</v>
      </c>
      <c r="H2960" s="135">
        <v>70000000</v>
      </c>
      <c r="I2960" s="135">
        <f t="shared" si="656"/>
        <v>68724000</v>
      </c>
      <c r="J2960" s="135">
        <f t="shared" si="656"/>
        <v>68724000</v>
      </c>
      <c r="K2960" s="23">
        <f t="shared" si="671"/>
        <v>100</v>
      </c>
      <c r="L2960" s="135"/>
      <c r="M2960" s="135"/>
      <c r="N2960" s="135"/>
      <c r="O2960" s="23"/>
      <c r="P2960" s="19">
        <f t="shared" si="669"/>
        <v>-1276000</v>
      </c>
      <c r="R2960" s="5"/>
    </row>
    <row r="2961" spans="1:18" s="2" customFormat="1" ht="13.5" customHeight="1" x14ac:dyDescent="0.2">
      <c r="A2961" s="52"/>
      <c r="B2961" s="45"/>
      <c r="C2961" s="22" t="s">
        <v>17</v>
      </c>
      <c r="D2961" s="135">
        <f t="shared" si="670"/>
        <v>380000</v>
      </c>
      <c r="E2961" s="135">
        <v>393500</v>
      </c>
      <c r="F2961" s="135">
        <v>384366.89</v>
      </c>
      <c r="G2961" s="23">
        <f t="shared" si="668"/>
        <v>97.679006353240155</v>
      </c>
      <c r="H2961" s="135">
        <v>380000</v>
      </c>
      <c r="I2961" s="135">
        <f t="shared" si="656"/>
        <v>393500</v>
      </c>
      <c r="J2961" s="135">
        <f t="shared" si="656"/>
        <v>384366.89</v>
      </c>
      <c r="K2961" s="23">
        <f t="shared" si="671"/>
        <v>97.679006353240155</v>
      </c>
      <c r="L2961" s="135"/>
      <c r="M2961" s="135"/>
      <c r="N2961" s="135"/>
      <c r="O2961" s="23"/>
      <c r="P2961" s="19">
        <f t="shared" si="669"/>
        <v>13500</v>
      </c>
      <c r="R2961" s="5"/>
    </row>
    <row r="2962" spans="1:18" s="2" customFormat="1" ht="37.5" hidden="1" customHeight="1" x14ac:dyDescent="0.2">
      <c r="A2962" s="52"/>
      <c r="B2962" s="45"/>
      <c r="C2962" s="24" t="s">
        <v>149</v>
      </c>
      <c r="D2962" s="135">
        <f t="shared" si="670"/>
        <v>0</v>
      </c>
      <c r="E2962" s="135"/>
      <c r="F2962" s="135"/>
      <c r="G2962" s="23" t="e">
        <f t="shared" si="668"/>
        <v>#DIV/0!</v>
      </c>
      <c r="H2962" s="135"/>
      <c r="I2962" s="135">
        <f t="shared" si="656"/>
        <v>0</v>
      </c>
      <c r="J2962" s="135">
        <f t="shared" si="656"/>
        <v>0</v>
      </c>
      <c r="K2962" s="23" t="e">
        <f t="shared" si="671"/>
        <v>#DIV/0!</v>
      </c>
      <c r="L2962" s="135"/>
      <c r="M2962" s="135"/>
      <c r="N2962" s="135"/>
      <c r="O2962" s="23"/>
      <c r="P2962" s="34">
        <f t="shared" si="669"/>
        <v>0</v>
      </c>
      <c r="R2962" s="5"/>
    </row>
    <row r="2963" spans="1:18" s="2" customFormat="1" ht="18" customHeight="1" x14ac:dyDescent="0.2">
      <c r="A2963" s="52"/>
      <c r="B2963" s="45"/>
      <c r="C2963" s="25" t="s">
        <v>111</v>
      </c>
      <c r="D2963" s="135"/>
      <c r="E2963" s="135">
        <f>SUM(E2965)</f>
        <v>66940</v>
      </c>
      <c r="F2963" s="135">
        <f>SUM(F2965)</f>
        <v>66940</v>
      </c>
      <c r="G2963" s="23">
        <f t="shared" si="668"/>
        <v>100</v>
      </c>
      <c r="H2963" s="135"/>
      <c r="I2963" s="135">
        <f t="shared" si="656"/>
        <v>66940</v>
      </c>
      <c r="J2963" s="135">
        <f t="shared" si="656"/>
        <v>66940</v>
      </c>
      <c r="K2963" s="23">
        <f t="shared" si="671"/>
        <v>100</v>
      </c>
      <c r="L2963" s="135"/>
      <c r="M2963" s="135"/>
      <c r="N2963" s="135"/>
      <c r="O2963" s="23"/>
      <c r="P2963" s="19">
        <f t="shared" si="669"/>
        <v>66940</v>
      </c>
      <c r="R2963" s="5"/>
    </row>
    <row r="2964" spans="1:18" s="2" customFormat="1" x14ac:dyDescent="0.2">
      <c r="A2964" s="52"/>
      <c r="B2964" s="45"/>
      <c r="C2964" s="26" t="s">
        <v>22</v>
      </c>
      <c r="D2964" s="135"/>
      <c r="E2964" s="135"/>
      <c r="F2964" s="135"/>
      <c r="G2964" s="23"/>
      <c r="H2964" s="135"/>
      <c r="I2964" s="135"/>
      <c r="J2964" s="135"/>
      <c r="K2964" s="23"/>
      <c r="L2964" s="135"/>
      <c r="M2964" s="135"/>
      <c r="N2964" s="135"/>
      <c r="O2964" s="23"/>
      <c r="P2964" s="19">
        <f t="shared" si="669"/>
        <v>0</v>
      </c>
      <c r="R2964" s="5"/>
    </row>
    <row r="2965" spans="1:18" s="2" customFormat="1" ht="12.75" customHeight="1" x14ac:dyDescent="0.2">
      <c r="A2965" s="52"/>
      <c r="B2965" s="112"/>
      <c r="C2965" s="49" t="s">
        <v>7</v>
      </c>
      <c r="D2965" s="140"/>
      <c r="E2965" s="140">
        <v>66940</v>
      </c>
      <c r="F2965" s="140">
        <v>66940</v>
      </c>
      <c r="G2965" s="50">
        <f t="shared" si="668"/>
        <v>100</v>
      </c>
      <c r="H2965" s="140"/>
      <c r="I2965" s="140">
        <f t="shared" si="656"/>
        <v>66940</v>
      </c>
      <c r="J2965" s="140">
        <f t="shared" si="656"/>
        <v>66940</v>
      </c>
      <c r="K2965" s="50">
        <f t="shared" si="671"/>
        <v>100</v>
      </c>
      <c r="L2965" s="140"/>
      <c r="M2965" s="140"/>
      <c r="N2965" s="140"/>
      <c r="O2965" s="50"/>
      <c r="P2965" s="19">
        <f t="shared" si="669"/>
        <v>66940</v>
      </c>
      <c r="R2965" s="5"/>
    </row>
    <row r="2966" spans="1:18" s="2" customFormat="1" hidden="1" x14ac:dyDescent="0.2">
      <c r="A2966" s="52"/>
      <c r="B2966" s="45"/>
      <c r="C2966" s="27" t="s">
        <v>15</v>
      </c>
      <c r="D2966" s="135">
        <f t="shared" si="670"/>
        <v>0</v>
      </c>
      <c r="E2966" s="135"/>
      <c r="F2966" s="135"/>
      <c r="G2966" s="23" t="e">
        <f t="shared" si="668"/>
        <v>#DIV/0!</v>
      </c>
      <c r="H2966" s="135"/>
      <c r="I2966" s="135">
        <f t="shared" si="656"/>
        <v>0</v>
      </c>
      <c r="J2966" s="135">
        <f t="shared" si="656"/>
        <v>0</v>
      </c>
      <c r="K2966" s="23" t="e">
        <f t="shared" si="671"/>
        <v>#DIV/0!</v>
      </c>
      <c r="L2966" s="135"/>
      <c r="M2966" s="135"/>
      <c r="N2966" s="135"/>
      <c r="O2966" s="23" t="e">
        <f>N2966/M2966*100</f>
        <v>#DIV/0!</v>
      </c>
      <c r="P2966" s="19">
        <f t="shared" si="669"/>
        <v>0</v>
      </c>
      <c r="R2966" s="5"/>
    </row>
    <row r="2967" spans="1:18" s="2" customFormat="1" ht="40.5" hidden="1" customHeight="1" x14ac:dyDescent="0.2">
      <c r="A2967" s="52"/>
      <c r="B2967" s="112"/>
      <c r="C2967" s="53" t="s">
        <v>150</v>
      </c>
      <c r="D2967" s="140">
        <f t="shared" si="670"/>
        <v>0</v>
      </c>
      <c r="E2967" s="140"/>
      <c r="F2967" s="140"/>
      <c r="G2967" s="50" t="e">
        <f t="shared" si="668"/>
        <v>#DIV/0!</v>
      </c>
      <c r="H2967" s="140"/>
      <c r="I2967" s="140">
        <f t="shared" si="656"/>
        <v>0</v>
      </c>
      <c r="J2967" s="135">
        <f t="shared" si="656"/>
        <v>0</v>
      </c>
      <c r="K2967" s="50" t="e">
        <f t="shared" si="671"/>
        <v>#DIV/0!</v>
      </c>
      <c r="L2967" s="140"/>
      <c r="M2967" s="140"/>
      <c r="N2967" s="140"/>
      <c r="O2967" s="50" t="e">
        <f>N2967/M2967*100</f>
        <v>#DIV/0!</v>
      </c>
      <c r="P2967" s="34">
        <f t="shared" si="669"/>
        <v>0</v>
      </c>
      <c r="R2967" s="5"/>
    </row>
    <row r="2968" spans="1:18" s="2" customFormat="1" ht="15" customHeight="1" x14ac:dyDescent="0.2">
      <c r="A2968" s="52"/>
      <c r="B2968" s="32">
        <v>92695</v>
      </c>
      <c r="C2968" s="111" t="s">
        <v>28</v>
      </c>
      <c r="D2968" s="135">
        <f t="shared" si="670"/>
        <v>21153270</v>
      </c>
      <c r="E2968" s="135">
        <f>SUM(E2969,E2978)</f>
        <v>21834073</v>
      </c>
      <c r="F2968" s="135">
        <f>SUM(F2969,F2978)</f>
        <v>20878018.66</v>
      </c>
      <c r="G2968" s="23">
        <f t="shared" si="668"/>
        <v>95.621273502199983</v>
      </c>
      <c r="H2968" s="135">
        <f>SUM(H2969,H2978)</f>
        <v>21153270</v>
      </c>
      <c r="I2968" s="135">
        <f t="shared" si="656"/>
        <v>21834073</v>
      </c>
      <c r="J2968" s="135">
        <f t="shared" si="656"/>
        <v>20878018.66</v>
      </c>
      <c r="K2968" s="23">
        <f t="shared" si="671"/>
        <v>95.621273502199983</v>
      </c>
      <c r="L2968" s="135"/>
      <c r="M2968" s="135"/>
      <c r="N2968" s="135"/>
      <c r="O2968" s="23"/>
      <c r="P2968" s="59">
        <f t="shared" si="669"/>
        <v>680803</v>
      </c>
      <c r="R2968" s="5"/>
    </row>
    <row r="2969" spans="1:18" s="2" customFormat="1" ht="15" customHeight="1" x14ac:dyDescent="0.2">
      <c r="A2969" s="52"/>
      <c r="B2969" s="45"/>
      <c r="C2969" s="41" t="s">
        <v>110</v>
      </c>
      <c r="D2969" s="135">
        <f t="shared" si="670"/>
        <v>20553270</v>
      </c>
      <c r="E2969" s="135">
        <f>SUM(E2971,E2975,E2976,E2977)</f>
        <v>20539041</v>
      </c>
      <c r="F2969" s="135">
        <f>SUM(F2971,F2975,F2976,F2977)</f>
        <v>19583055.789999999</v>
      </c>
      <c r="G2969" s="23">
        <f t="shared" si="668"/>
        <v>95.345521682341456</v>
      </c>
      <c r="H2969" s="135">
        <f>SUM(H2971,H2975,H2976,H2977)</f>
        <v>20553270</v>
      </c>
      <c r="I2969" s="135">
        <f t="shared" si="656"/>
        <v>20539041</v>
      </c>
      <c r="J2969" s="135">
        <f t="shared" si="656"/>
        <v>19583055.789999999</v>
      </c>
      <c r="K2969" s="23">
        <f t="shared" si="671"/>
        <v>95.345521682341456</v>
      </c>
      <c r="L2969" s="135"/>
      <c r="M2969" s="135"/>
      <c r="N2969" s="135"/>
      <c r="O2969" s="23"/>
      <c r="P2969" s="19">
        <f t="shared" si="669"/>
        <v>-14229</v>
      </c>
      <c r="R2969" s="5"/>
    </row>
    <row r="2970" spans="1:18" s="2" customFormat="1" ht="15" customHeight="1" x14ac:dyDescent="0.2">
      <c r="A2970" s="52"/>
      <c r="B2970" s="32"/>
      <c r="C2970" s="27" t="s">
        <v>22</v>
      </c>
      <c r="D2970" s="135"/>
      <c r="E2970" s="135"/>
      <c r="F2970" s="135"/>
      <c r="G2970" s="23"/>
      <c r="H2970" s="135"/>
      <c r="I2970" s="135"/>
      <c r="J2970" s="135"/>
      <c r="K2970" s="23"/>
      <c r="L2970" s="135"/>
      <c r="M2970" s="135"/>
      <c r="N2970" s="135"/>
      <c r="O2970" s="23"/>
      <c r="P2970" s="19">
        <f t="shared" si="669"/>
        <v>0</v>
      </c>
      <c r="R2970" s="5"/>
    </row>
    <row r="2971" spans="1:18" s="2" customFormat="1" ht="15" customHeight="1" x14ac:dyDescent="0.2">
      <c r="A2971" s="52"/>
      <c r="B2971" s="32"/>
      <c r="C2971" s="22" t="s">
        <v>14</v>
      </c>
      <c r="D2971" s="135">
        <f t="shared" si="670"/>
        <v>20533270</v>
      </c>
      <c r="E2971" s="135">
        <f>SUM(E2973:E2974)</f>
        <v>20519061</v>
      </c>
      <c r="F2971" s="135">
        <f>SUM(F2973:F2974)</f>
        <v>19563751.739999998</v>
      </c>
      <c r="G2971" s="23">
        <f t="shared" si="668"/>
        <v>95.344283736960463</v>
      </c>
      <c r="H2971" s="135">
        <f>SUM(H2973:H2974)</f>
        <v>20533270</v>
      </c>
      <c r="I2971" s="135">
        <f t="shared" ref="I2971:I2980" si="672">E2971-M2971</f>
        <v>20519061</v>
      </c>
      <c r="J2971" s="135">
        <f t="shared" ref="J2971:J2980" si="673">F2971-N2971</f>
        <v>19563751.739999998</v>
      </c>
      <c r="K2971" s="23">
        <f t="shared" si="671"/>
        <v>95.344283736960463</v>
      </c>
      <c r="L2971" s="135"/>
      <c r="M2971" s="135"/>
      <c r="N2971" s="135"/>
      <c r="O2971" s="23"/>
      <c r="P2971" s="19">
        <f t="shared" si="669"/>
        <v>-14209</v>
      </c>
      <c r="R2971" s="5"/>
    </row>
    <row r="2972" spans="1:18" s="2" customFormat="1" ht="15" customHeight="1" x14ac:dyDescent="0.2">
      <c r="A2972" s="52"/>
      <c r="B2972" s="32"/>
      <c r="C2972" s="27" t="s">
        <v>15</v>
      </c>
      <c r="D2972" s="135"/>
      <c r="E2972" s="135"/>
      <c r="F2972" s="135"/>
      <c r="G2972" s="23"/>
      <c r="H2972" s="135"/>
      <c r="I2972" s="135"/>
      <c r="J2972" s="135"/>
      <c r="K2972" s="23"/>
      <c r="L2972" s="135"/>
      <c r="M2972" s="135"/>
      <c r="N2972" s="135"/>
      <c r="O2972" s="23"/>
      <c r="P2972" s="19">
        <f t="shared" si="669"/>
        <v>0</v>
      </c>
      <c r="R2972" s="5"/>
    </row>
    <row r="2973" spans="1:18" s="2" customFormat="1" ht="15" customHeight="1" x14ac:dyDescent="0.2">
      <c r="A2973" s="52"/>
      <c r="B2973" s="32"/>
      <c r="C2973" s="27" t="s">
        <v>19</v>
      </c>
      <c r="D2973" s="135">
        <f t="shared" si="670"/>
        <v>17500000</v>
      </c>
      <c r="E2973" s="135">
        <v>18272900</v>
      </c>
      <c r="F2973" s="135">
        <v>17349750.93</v>
      </c>
      <c r="G2973" s="23">
        <f t="shared" si="668"/>
        <v>94.947988168271053</v>
      </c>
      <c r="H2973" s="135">
        <v>17500000</v>
      </c>
      <c r="I2973" s="135">
        <f t="shared" si="672"/>
        <v>18272900</v>
      </c>
      <c r="J2973" s="135">
        <f t="shared" si="673"/>
        <v>17349750.93</v>
      </c>
      <c r="K2973" s="23">
        <f t="shared" si="671"/>
        <v>94.947988168271053</v>
      </c>
      <c r="L2973" s="135"/>
      <c r="M2973" s="135"/>
      <c r="N2973" s="135"/>
      <c r="O2973" s="23"/>
      <c r="P2973" s="19">
        <f t="shared" si="669"/>
        <v>772900</v>
      </c>
      <c r="R2973" s="5"/>
    </row>
    <row r="2974" spans="1:18" s="2" customFormat="1" ht="15" customHeight="1" x14ac:dyDescent="0.2">
      <c r="A2974" s="52"/>
      <c r="B2974" s="32"/>
      <c r="C2974" s="28" t="s">
        <v>18</v>
      </c>
      <c r="D2974" s="135">
        <f t="shared" si="670"/>
        <v>3033270</v>
      </c>
      <c r="E2974" s="135">
        <v>2246161</v>
      </c>
      <c r="F2974" s="135">
        <v>2214000.81</v>
      </c>
      <c r="G2974" s="23">
        <f t="shared" si="668"/>
        <v>98.568215279314359</v>
      </c>
      <c r="H2974" s="135">
        <v>3033270</v>
      </c>
      <c r="I2974" s="135">
        <f t="shared" si="672"/>
        <v>2246161</v>
      </c>
      <c r="J2974" s="135">
        <f t="shared" si="673"/>
        <v>2214000.81</v>
      </c>
      <c r="K2974" s="23">
        <f t="shared" si="671"/>
        <v>98.568215279314359</v>
      </c>
      <c r="L2974" s="135"/>
      <c r="M2974" s="135"/>
      <c r="N2974" s="135"/>
      <c r="O2974" s="23"/>
      <c r="P2974" s="19">
        <f t="shared" si="669"/>
        <v>-787109</v>
      </c>
      <c r="R2974" s="5"/>
    </row>
    <row r="2975" spans="1:18" s="2" customFormat="1" ht="15" hidden="1" customHeight="1" x14ac:dyDescent="0.2">
      <c r="A2975" s="52"/>
      <c r="B2975" s="32"/>
      <c r="C2975" s="22" t="s">
        <v>16</v>
      </c>
      <c r="D2975" s="135">
        <f t="shared" si="670"/>
        <v>0</v>
      </c>
      <c r="E2975" s="135"/>
      <c r="F2975" s="135"/>
      <c r="G2975" s="23" t="e">
        <f t="shared" si="668"/>
        <v>#DIV/0!</v>
      </c>
      <c r="H2975" s="135"/>
      <c r="I2975" s="135">
        <f t="shared" si="672"/>
        <v>0</v>
      </c>
      <c r="J2975" s="135">
        <f t="shared" si="673"/>
        <v>0</v>
      </c>
      <c r="K2975" s="23" t="e">
        <f t="shared" si="671"/>
        <v>#DIV/0!</v>
      </c>
      <c r="L2975" s="135"/>
      <c r="M2975" s="135"/>
      <c r="N2975" s="135"/>
      <c r="O2975" s="23" t="e">
        <f t="shared" ref="O2975:O2977" si="674">N2975/M2975*100</f>
        <v>#DIV/0!</v>
      </c>
      <c r="P2975" s="19">
        <f t="shared" si="669"/>
        <v>0</v>
      </c>
      <c r="R2975" s="5"/>
    </row>
    <row r="2976" spans="1:18" s="2" customFormat="1" ht="12.75" customHeight="1" x14ac:dyDescent="0.2">
      <c r="A2976" s="52"/>
      <c r="B2976" s="32"/>
      <c r="C2976" s="22" t="s">
        <v>17</v>
      </c>
      <c r="D2976" s="135">
        <f t="shared" si="670"/>
        <v>20000</v>
      </c>
      <c r="E2976" s="135">
        <v>19980</v>
      </c>
      <c r="F2976" s="135">
        <v>19304.05</v>
      </c>
      <c r="G2976" s="23">
        <f t="shared" si="668"/>
        <v>96.616866866866872</v>
      </c>
      <c r="H2976" s="135">
        <v>20000</v>
      </c>
      <c r="I2976" s="135">
        <f t="shared" si="672"/>
        <v>19980</v>
      </c>
      <c r="J2976" s="135">
        <f t="shared" si="673"/>
        <v>19304.05</v>
      </c>
      <c r="K2976" s="23">
        <f t="shared" si="671"/>
        <v>96.616866866866872</v>
      </c>
      <c r="L2976" s="135"/>
      <c r="M2976" s="135"/>
      <c r="N2976" s="135"/>
      <c r="O2976" s="23"/>
      <c r="P2976" s="29">
        <f t="shared" si="669"/>
        <v>-20</v>
      </c>
      <c r="R2976" s="5"/>
    </row>
    <row r="2977" spans="1:18" s="2" customFormat="1" ht="39" hidden="1" customHeight="1" x14ac:dyDescent="0.2">
      <c r="A2977" s="52"/>
      <c r="B2977" s="32"/>
      <c r="C2977" s="24" t="s">
        <v>149</v>
      </c>
      <c r="D2977" s="135">
        <f t="shared" si="670"/>
        <v>0</v>
      </c>
      <c r="E2977" s="135"/>
      <c r="F2977" s="135"/>
      <c r="G2977" s="23" t="e">
        <f t="shared" si="668"/>
        <v>#DIV/0!</v>
      </c>
      <c r="H2977" s="135"/>
      <c r="I2977" s="135">
        <f t="shared" si="672"/>
        <v>0</v>
      </c>
      <c r="J2977" s="135">
        <f t="shared" si="673"/>
        <v>0</v>
      </c>
      <c r="K2977" s="23" t="e">
        <f t="shared" si="671"/>
        <v>#DIV/0!</v>
      </c>
      <c r="L2977" s="135"/>
      <c r="M2977" s="135"/>
      <c r="N2977" s="135"/>
      <c r="O2977" s="23" t="e">
        <f t="shared" si="674"/>
        <v>#DIV/0!</v>
      </c>
      <c r="P2977" s="19">
        <f t="shared" si="669"/>
        <v>0</v>
      </c>
      <c r="R2977" s="5"/>
    </row>
    <row r="2978" spans="1:18" s="2" customFormat="1" ht="19.5" customHeight="1" x14ac:dyDescent="0.2">
      <c r="A2978" s="52"/>
      <c r="B2978" s="32"/>
      <c r="C2978" s="25" t="s">
        <v>111</v>
      </c>
      <c r="D2978" s="135">
        <f t="shared" si="670"/>
        <v>600000</v>
      </c>
      <c r="E2978" s="135">
        <f>SUM(E2980)</f>
        <v>1295032</v>
      </c>
      <c r="F2978" s="135">
        <f>SUM(F2980)</f>
        <v>1294962.8700000001</v>
      </c>
      <c r="G2978" s="23">
        <f t="shared" si="668"/>
        <v>99.994661907968307</v>
      </c>
      <c r="H2978" s="135">
        <f>SUM(H2980)</f>
        <v>600000</v>
      </c>
      <c r="I2978" s="135">
        <f t="shared" si="672"/>
        <v>1295032</v>
      </c>
      <c r="J2978" s="135">
        <f t="shared" si="673"/>
        <v>1294962.8700000001</v>
      </c>
      <c r="K2978" s="23">
        <f t="shared" ref="K2978:K2980" si="675">J2978/I2978*100</f>
        <v>99.994661907968307</v>
      </c>
      <c r="L2978" s="135"/>
      <c r="M2978" s="135"/>
      <c r="N2978" s="135"/>
      <c r="O2978" s="23"/>
      <c r="P2978" s="19">
        <f t="shared" si="669"/>
        <v>695032</v>
      </c>
      <c r="R2978" s="5"/>
    </row>
    <row r="2979" spans="1:18" s="2" customFormat="1" ht="12" customHeight="1" x14ac:dyDescent="0.2">
      <c r="A2979" s="52"/>
      <c r="B2979" s="32"/>
      <c r="C2979" s="26" t="s">
        <v>22</v>
      </c>
      <c r="D2979" s="135"/>
      <c r="E2979" s="135"/>
      <c r="F2979" s="135"/>
      <c r="G2979" s="23"/>
      <c r="H2979" s="135"/>
      <c r="I2979" s="135"/>
      <c r="J2979" s="135"/>
      <c r="K2979" s="23"/>
      <c r="L2979" s="135"/>
      <c r="M2979" s="135"/>
      <c r="N2979" s="135"/>
      <c r="O2979" s="23"/>
      <c r="P2979" s="19">
        <f t="shared" si="669"/>
        <v>0</v>
      </c>
      <c r="R2979" s="5"/>
    </row>
    <row r="2980" spans="1:18" s="2" customFormat="1" ht="14.25" customHeight="1" x14ac:dyDescent="0.2">
      <c r="A2980" s="52"/>
      <c r="B2980" s="32"/>
      <c r="C2980" s="22" t="s">
        <v>7</v>
      </c>
      <c r="D2980" s="135">
        <f t="shared" si="670"/>
        <v>600000</v>
      </c>
      <c r="E2980" s="135">
        <v>1295032</v>
      </c>
      <c r="F2980" s="135">
        <v>1294962.8700000001</v>
      </c>
      <c r="G2980" s="23">
        <f t="shared" si="668"/>
        <v>99.994661907968307</v>
      </c>
      <c r="H2980" s="135">
        <v>600000</v>
      </c>
      <c r="I2980" s="135">
        <f t="shared" si="672"/>
        <v>1295032</v>
      </c>
      <c r="J2980" s="136">
        <f t="shared" si="673"/>
        <v>1294962.8700000001</v>
      </c>
      <c r="K2980" s="23">
        <f t="shared" si="675"/>
        <v>99.994661907968307</v>
      </c>
      <c r="L2980" s="135"/>
      <c r="M2980" s="135"/>
      <c r="N2980" s="135"/>
      <c r="O2980" s="23"/>
      <c r="P2980" s="19">
        <f t="shared" si="669"/>
        <v>695032</v>
      </c>
      <c r="R2980" s="5"/>
    </row>
    <row r="2981" spans="1:18" s="2" customFormat="1" hidden="1" x14ac:dyDescent="0.2">
      <c r="A2981" s="52"/>
      <c r="B2981" s="32"/>
      <c r="C2981" s="27" t="s">
        <v>15</v>
      </c>
      <c r="D2981" s="135"/>
      <c r="E2981" s="135"/>
      <c r="F2981" s="135"/>
      <c r="G2981" s="23"/>
      <c r="H2981" s="135"/>
      <c r="I2981" s="135"/>
      <c r="J2981" s="135">
        <f t="shared" ref="J2981:J2986" si="676">F2981-N2981</f>
        <v>0</v>
      </c>
      <c r="K2981" s="23"/>
      <c r="L2981" s="135"/>
      <c r="M2981" s="135"/>
      <c r="N2981" s="135"/>
      <c r="O2981" s="23"/>
      <c r="P2981" s="19">
        <f t="shared" si="669"/>
        <v>0</v>
      </c>
      <c r="R2981" s="5"/>
    </row>
    <row r="2982" spans="1:18" s="2" customFormat="1" ht="37.5" hidden="1" customHeight="1" x14ac:dyDescent="0.2">
      <c r="A2982" s="52"/>
      <c r="B2982" s="48"/>
      <c r="C2982" s="28" t="s">
        <v>150</v>
      </c>
      <c r="D2982" s="140">
        <f t="shared" ref="D2982" si="677">H2982+L2982</f>
        <v>0</v>
      </c>
      <c r="E2982" s="140"/>
      <c r="F2982" s="140"/>
      <c r="G2982" s="50"/>
      <c r="H2982" s="140"/>
      <c r="I2982" s="136"/>
      <c r="J2982" s="136">
        <f t="shared" si="676"/>
        <v>0</v>
      </c>
      <c r="K2982" s="50"/>
      <c r="L2982" s="140"/>
      <c r="M2982" s="140"/>
      <c r="N2982" s="140"/>
      <c r="O2982" s="50"/>
      <c r="P2982" s="34">
        <f t="shared" si="669"/>
        <v>0</v>
      </c>
      <c r="R2982" s="5"/>
    </row>
    <row r="2983" spans="1:18" s="17" customFormat="1" ht="27.75" customHeight="1" x14ac:dyDescent="0.3">
      <c r="A2983" s="171" t="s">
        <v>107</v>
      </c>
      <c r="B2983" s="146"/>
      <c r="C2983" s="147"/>
      <c r="D2983" s="148">
        <f>SUM(D10,D56,D87,D226,D242,D319,D456,D624,D685,D731,D868,D852,D884,D915,D991,D1412,D1428,D1607,D1923,D2059,D2285,D2466,D2709,D2890,D2921)</f>
        <v>8022313442</v>
      </c>
      <c r="E2983" s="148">
        <f>SUM(E10,E56,E87,E226,E242,E319,E456,E624,E685,E731,E868,E852,E884,E915,E991,E1412,E1428,E1607,E1923,E2059,E2285,E2466,E2709,E2890,E2921)</f>
        <v>9195096409.4900017</v>
      </c>
      <c r="F2983" s="148">
        <f>SUM(F10,F56,F87,F226,F242,F319,F456,F624,F685,F731,F868,F852,F884,F915,F991,F1412,F1428,F1607,F1923,F2059,F2285,F2466,F2709,F2890,F2921)</f>
        <v>8980590759.3799992</v>
      </c>
      <c r="G2983" s="149">
        <f t="shared" si="668"/>
        <v>97.667173452486949</v>
      </c>
      <c r="H2983" s="148">
        <f>SUM(H10,H56,H87,H226,H242,H319,H456,H624,H685,H731,H868,H852,H884,H915,H991,H1412,H1428,H1607,H1923,H2059,H2285,H2466,H2709,H2890,H2921)</f>
        <v>6209895066</v>
      </c>
      <c r="I2983" s="148">
        <f>SUM(I10,I56,I87,I226,I242,I319,I456,I624,I685,I731,I868,I852,I884,I915,I991,I1412,I1428,I1607,I1923,I2059,I2285,I2466,I2709,I2890,I2921)</f>
        <v>7162496069.460001</v>
      </c>
      <c r="J2983" s="150">
        <f t="shared" si="676"/>
        <v>6998967731.1799984</v>
      </c>
      <c r="K2983" s="149">
        <f t="shared" si="671"/>
        <v>97.716880586123224</v>
      </c>
      <c r="L2983" s="148">
        <f>SUM(L10,L56,L87,L226,L242,L319,L456,L624,L685,L731,L868,L852,L884,L915,L991,L1412,L1428,L1607,L1923,L2059,L2285,L2466,L2709,L2890,L2921)</f>
        <v>1769348106</v>
      </c>
      <c r="M2983" s="148">
        <f>SUM(M10,M56,M87,M226,M242,M319,M456,M624,M685,M731,M868,M852,M884,M915,M991,M1412,M1428,M1607,M1923,M2059,M2285,M2466,M2709,M2890,M2921)</f>
        <v>2024440215.03</v>
      </c>
      <c r="N2983" s="148">
        <f>SUM(N10,N56,N87,N226,N242,N319,N456,N624,N685,N731,N868,N852,N884,N915,N991,N1412,N1428,N1607,N1923,N2059,N2285,N2466,N2709,N2890,N2921)</f>
        <v>1981623028.2000003</v>
      </c>
      <c r="O2983" s="149">
        <f>N2983/M2983*100</f>
        <v>97.884986352666132</v>
      </c>
      <c r="P2983" s="72">
        <f t="shared" si="669"/>
        <v>1172782967.4900017</v>
      </c>
      <c r="R2983" s="162"/>
    </row>
    <row r="2984" spans="1:18" ht="14.25" customHeight="1" x14ac:dyDescent="0.2">
      <c r="A2984" s="73"/>
      <c r="B2984" s="74"/>
      <c r="C2984" s="75" t="s">
        <v>22</v>
      </c>
      <c r="D2984" s="144"/>
      <c r="E2984" s="144"/>
      <c r="F2984" s="144"/>
      <c r="G2984" s="78"/>
      <c r="H2984" s="144"/>
      <c r="I2984" s="135"/>
      <c r="J2984" s="144"/>
      <c r="K2984" s="78"/>
      <c r="L2984" s="144"/>
      <c r="M2984" s="144"/>
      <c r="N2984" s="144"/>
      <c r="O2984" s="78"/>
      <c r="P2984" s="77">
        <f t="shared" si="669"/>
        <v>0</v>
      </c>
      <c r="R2984" s="5"/>
    </row>
    <row r="2985" spans="1:18" ht="15.75" customHeight="1" x14ac:dyDescent="0.25">
      <c r="A2985" s="73"/>
      <c r="B2985" s="74"/>
      <c r="C2985" s="79" t="s">
        <v>110</v>
      </c>
      <c r="D2985" s="151">
        <f>SUM(D3002)</f>
        <v>6310541703</v>
      </c>
      <c r="E2985" s="151">
        <f>SUM(E3002)</f>
        <v>7635334904.7500019</v>
      </c>
      <c r="F2985" s="151">
        <f>SUM(F3002)</f>
        <v>7515853184.4100018</v>
      </c>
      <c r="G2985" s="152">
        <f t="shared" si="668"/>
        <v>98.435147615258245</v>
      </c>
      <c r="H2985" s="151">
        <f>SUM(H3002)</f>
        <v>4817193831</v>
      </c>
      <c r="I2985" s="151">
        <f>SUM(I3002)</f>
        <v>5906719539.7200003</v>
      </c>
      <c r="J2985" s="151">
        <f t="shared" si="676"/>
        <v>5816219047.0400019</v>
      </c>
      <c r="K2985" s="152">
        <f t="shared" si="671"/>
        <v>98.467838331049521</v>
      </c>
      <c r="L2985" s="151">
        <f>SUM(L3002)</f>
        <v>1450277602</v>
      </c>
      <c r="M2985" s="151">
        <f>SUM(M3002)</f>
        <v>1720455240.0300002</v>
      </c>
      <c r="N2985" s="151">
        <f>SUM(N3002)</f>
        <v>1699634137.3699996</v>
      </c>
      <c r="O2985" s="152">
        <f>N2985/M2985*100</f>
        <v>98.789791086942927</v>
      </c>
      <c r="P2985" s="76">
        <f t="shared" si="669"/>
        <v>1324793201.7500019</v>
      </c>
      <c r="R2985" s="5"/>
    </row>
    <row r="2986" spans="1:18" ht="19.5" customHeight="1" x14ac:dyDescent="0.25">
      <c r="A2986" s="80"/>
      <c r="B2986" s="81"/>
      <c r="C2986" s="82" t="s">
        <v>111</v>
      </c>
      <c r="D2986" s="153">
        <f>SUM(D3013)</f>
        <v>1711771739</v>
      </c>
      <c r="E2986" s="153">
        <f>SUM(E3013)</f>
        <v>1559761504.74</v>
      </c>
      <c r="F2986" s="153">
        <f>SUM(F3013)</f>
        <v>1464737574.9699993</v>
      </c>
      <c r="G2986" s="154">
        <f t="shared" si="668"/>
        <v>93.907791064131914</v>
      </c>
      <c r="H2986" s="153">
        <f>SUM(H3013)</f>
        <v>1392701235</v>
      </c>
      <c r="I2986" s="153">
        <f>SUM(I3013)</f>
        <v>1255776529.74</v>
      </c>
      <c r="J2986" s="153">
        <f t="shared" si="676"/>
        <v>1182748684.1399994</v>
      </c>
      <c r="K2986" s="154">
        <f t="shared" si="671"/>
        <v>94.184646402404042</v>
      </c>
      <c r="L2986" s="153">
        <f>SUM(L3013)</f>
        <v>319070504</v>
      </c>
      <c r="M2986" s="153">
        <f>SUM(M3013)</f>
        <v>303984975</v>
      </c>
      <c r="N2986" s="153">
        <f>SUM(N3013)</f>
        <v>281988890.83000004</v>
      </c>
      <c r="O2986" s="154">
        <f>N2986/M2986*100</f>
        <v>92.764088366538516</v>
      </c>
      <c r="P2986" s="83">
        <f t="shared" si="669"/>
        <v>-152010234.25999999</v>
      </c>
      <c r="R2986" s="162"/>
    </row>
    <row r="2987" spans="1:18" ht="15" customHeight="1" x14ac:dyDescent="0.2">
      <c r="A2987" s="2"/>
      <c r="B2987" s="6"/>
      <c r="C2987" s="25"/>
      <c r="D2987" s="55"/>
      <c r="E2987" s="55"/>
      <c r="F2987" s="55"/>
      <c r="G2987" s="109"/>
      <c r="H2987" s="55"/>
      <c r="I2987" s="55"/>
      <c r="J2987" s="55"/>
      <c r="K2987" s="109"/>
      <c r="L2987" s="55"/>
      <c r="M2987" s="55"/>
      <c r="N2987" s="55"/>
      <c r="O2987" s="109"/>
      <c r="P2987" s="55"/>
      <c r="R2987" s="5"/>
    </row>
    <row r="2988" spans="1:18" ht="15" customHeight="1" x14ac:dyDescent="0.2">
      <c r="A2988" s="2"/>
      <c r="B2988" s="6"/>
      <c r="C2988" s="25"/>
      <c r="D2988" s="55"/>
      <c r="E2988" s="55"/>
      <c r="F2988" s="55"/>
      <c r="G2988" s="109"/>
      <c r="H2988" s="55"/>
      <c r="I2988" s="55"/>
      <c r="J2988" s="55"/>
      <c r="K2988" s="109"/>
      <c r="L2988" s="55"/>
      <c r="M2988" s="55"/>
      <c r="N2988" s="55"/>
      <c r="O2988" s="109"/>
      <c r="P2988" s="55"/>
      <c r="R2988" s="5"/>
    </row>
    <row r="2989" spans="1:18" ht="15" customHeight="1" x14ac:dyDescent="0.2">
      <c r="A2989" s="2"/>
      <c r="B2989" s="6"/>
      <c r="C2989" s="25"/>
      <c r="D2989" s="55"/>
      <c r="E2989" s="55"/>
      <c r="F2989" s="55"/>
      <c r="G2989" s="109"/>
      <c r="H2989" s="55"/>
      <c r="I2989" s="55"/>
      <c r="J2989" s="55"/>
      <c r="K2989" s="109"/>
      <c r="L2989" s="55"/>
      <c r="M2989" s="55"/>
      <c r="N2989" s="55"/>
      <c r="O2989" s="109"/>
      <c r="P2989" s="55"/>
      <c r="R2989" s="5"/>
    </row>
    <row r="2990" spans="1:18" ht="15" customHeight="1" x14ac:dyDescent="0.2">
      <c r="A2990" s="2"/>
      <c r="B2990" s="6"/>
      <c r="C2990" s="25"/>
      <c r="D2990" s="55"/>
      <c r="E2990" s="55"/>
      <c r="F2990" s="55"/>
      <c r="G2990" s="109"/>
      <c r="H2990" s="55"/>
      <c r="I2990" s="55"/>
      <c r="J2990" s="55"/>
      <c r="K2990" s="109"/>
      <c r="L2990" s="55"/>
      <c r="M2990" s="55"/>
      <c r="N2990" s="55"/>
      <c r="O2990" s="109"/>
      <c r="P2990" s="55"/>
      <c r="R2990" s="5"/>
    </row>
    <row r="2991" spans="1:18" ht="15" customHeight="1" x14ac:dyDescent="0.2">
      <c r="A2991" s="2"/>
      <c r="B2991" s="6"/>
      <c r="C2991" s="25"/>
      <c r="D2991" s="55"/>
      <c r="E2991" s="55"/>
      <c r="F2991" s="55"/>
      <c r="G2991" s="109"/>
      <c r="H2991" s="55"/>
      <c r="I2991" s="55"/>
      <c r="J2991" s="55"/>
      <c r="K2991" s="109"/>
      <c r="L2991" s="55"/>
      <c r="M2991" s="55"/>
      <c r="N2991" s="55"/>
      <c r="O2991" s="109"/>
      <c r="P2991" s="55"/>
      <c r="R2991" s="5"/>
    </row>
    <row r="2992" spans="1:18" ht="15" customHeight="1" x14ac:dyDescent="0.2">
      <c r="A2992" s="2"/>
      <c r="B2992" s="6"/>
      <c r="C2992" s="25"/>
      <c r="D2992" s="55"/>
      <c r="E2992" s="55"/>
      <c r="F2992" s="55"/>
      <c r="G2992" s="109"/>
      <c r="H2992" s="55"/>
      <c r="I2992" s="55"/>
      <c r="J2992" s="55"/>
      <c r="K2992" s="109"/>
      <c r="L2992" s="55"/>
      <c r="M2992" s="55"/>
      <c r="N2992" s="55"/>
      <c r="O2992" s="109"/>
      <c r="P2992" s="55"/>
      <c r="R2992" s="5"/>
    </row>
    <row r="2993" spans="1:19" ht="15" customHeight="1" x14ac:dyDescent="0.2">
      <c r="A2993" s="2"/>
      <c r="B2993" s="6"/>
      <c r="C2993" s="25"/>
      <c r="D2993" s="55"/>
      <c r="E2993" s="55"/>
      <c r="F2993" s="55"/>
      <c r="G2993" s="109"/>
      <c r="H2993" s="55"/>
      <c r="I2993" s="55"/>
      <c r="J2993" s="55"/>
      <c r="K2993" s="109"/>
      <c r="L2993" s="55"/>
      <c r="M2993" s="55"/>
      <c r="N2993" s="55"/>
      <c r="O2993" s="109"/>
      <c r="P2993" s="55"/>
      <c r="R2993" s="5"/>
    </row>
    <row r="2994" spans="1:19" ht="15" customHeight="1" x14ac:dyDescent="0.2">
      <c r="A2994" s="2"/>
      <c r="B2994" s="6"/>
      <c r="C2994" s="25"/>
      <c r="D2994" s="55"/>
      <c r="E2994" s="55"/>
      <c r="F2994" s="55"/>
      <c r="G2994" s="109"/>
      <c r="H2994" s="55"/>
      <c r="I2994" s="55"/>
      <c r="J2994" s="55"/>
      <c r="K2994" s="109"/>
      <c r="L2994" s="55"/>
      <c r="M2994" s="55"/>
      <c r="N2994" s="55"/>
      <c r="O2994" s="109"/>
      <c r="P2994" s="55"/>
      <c r="R2994" s="5"/>
    </row>
    <row r="2995" spans="1:19" ht="15" customHeight="1" x14ac:dyDescent="0.2">
      <c r="A2995" s="2"/>
      <c r="B2995" s="6"/>
      <c r="C2995" s="25"/>
      <c r="D2995" s="55"/>
      <c r="E2995" s="55"/>
      <c r="F2995" s="55"/>
      <c r="G2995" s="109"/>
      <c r="H2995" s="55"/>
      <c r="I2995" s="55"/>
      <c r="J2995" s="55"/>
      <c r="K2995" s="109"/>
      <c r="L2995" s="55"/>
      <c r="M2995" s="55"/>
      <c r="N2995" s="55"/>
      <c r="O2995" s="109"/>
      <c r="P2995" s="55"/>
      <c r="R2995" s="5"/>
    </row>
    <row r="2996" spans="1:19" ht="15" customHeight="1" x14ac:dyDescent="0.2">
      <c r="A2996" s="2"/>
      <c r="B2996" s="6"/>
      <c r="C2996" s="25"/>
      <c r="D2996" s="55"/>
      <c r="E2996" s="55"/>
      <c r="F2996" s="55"/>
      <c r="G2996" s="109"/>
      <c r="H2996" s="55"/>
      <c r="I2996" s="55"/>
      <c r="J2996" s="55"/>
      <c r="K2996" s="109"/>
      <c r="L2996" s="55"/>
      <c r="M2996" s="55"/>
      <c r="N2996" s="55"/>
      <c r="O2996" s="109"/>
      <c r="P2996" s="55"/>
      <c r="R2996" s="5"/>
    </row>
    <row r="2997" spans="1:19" ht="15" customHeight="1" x14ac:dyDescent="0.2">
      <c r="A2997" s="2"/>
      <c r="B2997" s="6"/>
      <c r="C2997" s="25"/>
      <c r="D2997" s="55"/>
      <c r="E2997" s="55"/>
      <c r="F2997" s="55"/>
      <c r="G2997" s="109"/>
      <c r="H2997" s="55"/>
      <c r="I2997" s="55"/>
      <c r="J2997" s="55"/>
      <c r="K2997" s="109"/>
      <c r="L2997" s="55"/>
      <c r="M2997" s="55"/>
      <c r="N2997" s="55"/>
      <c r="O2997" s="109"/>
      <c r="P2997" s="55"/>
      <c r="R2997" s="5"/>
    </row>
    <row r="2998" spans="1:19" x14ac:dyDescent="0.2">
      <c r="B2998" s="3"/>
      <c r="D2998" s="5"/>
      <c r="E2998" s="5"/>
      <c r="F2998" s="5"/>
      <c r="G2998" s="5"/>
      <c r="I2998" s="5"/>
      <c r="R2998" s="5"/>
    </row>
    <row r="2999" spans="1:19" ht="13.5" hidden="1" x14ac:dyDescent="0.25">
      <c r="B2999" s="3"/>
      <c r="D2999" s="161">
        <f>SUM(D2985:D2986)</f>
        <v>8022313442</v>
      </c>
      <c r="E2999" s="161">
        <f>SUM(E2985:E2986)</f>
        <v>9195096409.4900017</v>
      </c>
      <c r="F2999" s="161">
        <f>SUM(F2985:F2986)</f>
        <v>8980590759.3800011</v>
      </c>
      <c r="G2999" s="161"/>
      <c r="H2999" s="161">
        <f>SUM(H2985:H2986)</f>
        <v>6209895066</v>
      </c>
      <c r="I2999" s="161">
        <f>SUM(I2985:I2986)</f>
        <v>7162496069.46</v>
      </c>
      <c r="J2999" s="161">
        <f>SUM(J2985:J2986)</f>
        <v>6998967731.1800013</v>
      </c>
      <c r="K2999" s="161"/>
      <c r="L2999" s="161">
        <f>SUM(L2985:L2986)</f>
        <v>1769348106</v>
      </c>
      <c r="M2999" s="161">
        <f>SUM(M2985:M2986)</f>
        <v>2024440215.0300002</v>
      </c>
      <c r="N2999" s="161">
        <f>SUM(N2985:N2986)</f>
        <v>1981623028.1999998</v>
      </c>
      <c r="O2999" s="161"/>
      <c r="P2999" s="3">
        <f>E2999-D2999</f>
        <v>1172782967.4900017</v>
      </c>
      <c r="R2999" s="5"/>
    </row>
    <row r="3000" spans="1:19" ht="13.5" hidden="1" x14ac:dyDescent="0.25">
      <c r="B3000" s="3"/>
      <c r="D3000" s="161">
        <f>SUM(D3004,D3008,D3009,D3010,D3011,D3012)</f>
        <v>6310541703</v>
      </c>
      <c r="E3000" s="161"/>
      <c r="F3000" s="161"/>
      <c r="G3000" s="161"/>
      <c r="H3000" s="161"/>
      <c r="I3000" s="161"/>
      <c r="J3000" s="161"/>
      <c r="K3000" s="161"/>
      <c r="L3000" s="161"/>
      <c r="M3000" s="161"/>
      <c r="N3000" s="161"/>
      <c r="O3000" s="161"/>
      <c r="R3000" s="5"/>
    </row>
    <row r="3001" spans="1:19" ht="13.5" hidden="1" x14ac:dyDescent="0.25">
      <c r="B3001" s="3"/>
      <c r="D3001" s="161"/>
      <c r="E3001" s="161"/>
      <c r="F3001" s="161"/>
      <c r="G3001" s="161"/>
      <c r="H3001" s="161"/>
      <c r="I3001" s="161"/>
      <c r="J3001" s="161"/>
      <c r="K3001" s="161"/>
      <c r="L3001" s="161"/>
      <c r="M3001" s="161"/>
      <c r="N3001" s="161"/>
      <c r="O3001" s="161"/>
      <c r="P3001" s="3">
        <f>SUM(H3001:O3001)</f>
        <v>0</v>
      </c>
      <c r="R3001" s="5"/>
    </row>
    <row r="3002" spans="1:19" ht="13.5" hidden="1" x14ac:dyDescent="0.25">
      <c r="B3002" s="3"/>
      <c r="C3002" s="41" t="s">
        <v>110</v>
      </c>
      <c r="D3002" s="161">
        <f>SUMIF($C$10:$C$2982,C3002,D$10:D$2982)</f>
        <v>6310541703</v>
      </c>
      <c r="E3002" s="161">
        <f>SUMIF($C$10:$C$2982,C3002,E$10:E$2982)</f>
        <v>7635334904.7500019</v>
      </c>
      <c r="F3002" s="161">
        <f>SUMIF($C$10:$C$2982,C3002,F$10:F$2982)</f>
        <v>7515853184.4100018</v>
      </c>
      <c r="G3002" s="161"/>
      <c r="H3002" s="161">
        <f>SUMIF($C$10:$C$2982,C3002,H$10:H$2982)</f>
        <v>4817193831</v>
      </c>
      <c r="I3002" s="161">
        <f>SUMIF($C$10:$C$2982,C3002,I$10:I$2982)</f>
        <v>5906719539.7200003</v>
      </c>
      <c r="J3002" s="161">
        <f>SUMIF($C$10:$C$2982,C3002,J$10:J$2982)</f>
        <v>5816219047.0400009</v>
      </c>
      <c r="K3002" s="161"/>
      <c r="L3002" s="161">
        <f>SUMIF($C$10:$C$2982,C3002,L$10:L$2982)</f>
        <v>1450277602</v>
      </c>
      <c r="M3002" s="161">
        <f>SUMIF($C$10:$C$2982,C3002,M$10:M$2982)</f>
        <v>1720455240.0300002</v>
      </c>
      <c r="N3002" s="161">
        <f>SUMIF($C$10:$C$2982,C3002,N$10:N$2982)</f>
        <v>1699634137.3699996</v>
      </c>
      <c r="O3002" s="161"/>
      <c r="P3002" s="5">
        <f>SUM(H3002:O3002)+42526400</f>
        <v>21453025797.16</v>
      </c>
      <c r="R3002" s="5"/>
    </row>
    <row r="3003" spans="1:19" ht="13.5" hidden="1" x14ac:dyDescent="0.25">
      <c r="B3003" s="3"/>
      <c r="C3003" s="27" t="s">
        <v>22</v>
      </c>
      <c r="D3003" s="161"/>
      <c r="E3003" s="161"/>
      <c r="F3003" s="161"/>
      <c r="G3003" s="161"/>
      <c r="H3003" s="161"/>
      <c r="I3003" s="161"/>
      <c r="J3003" s="161"/>
      <c r="K3003" s="161"/>
      <c r="L3003" s="161"/>
      <c r="M3003" s="161"/>
      <c r="N3003" s="161"/>
      <c r="O3003" s="161"/>
      <c r="P3003" s="5">
        <f t="shared" ref="P3003:P3018" si="678">SUM(H3003:O3003)</f>
        <v>0</v>
      </c>
      <c r="R3003" s="5"/>
    </row>
    <row r="3004" spans="1:19" ht="13.5" hidden="1" x14ac:dyDescent="0.25">
      <c r="B3004" s="3"/>
      <c r="C3004" s="22" t="s">
        <v>14</v>
      </c>
      <c r="D3004" s="161">
        <f>SUMIF($C$10:$C$2982,C3004,D$10:D$2982)</f>
        <v>4660465876</v>
      </c>
      <c r="E3004" s="161">
        <f>SUMIF($C$10:$C$2982,C3004,E$10:E$2982)</f>
        <v>5634111605.6500006</v>
      </c>
      <c r="F3004" s="161">
        <f>SUMIF($C$10:$C$2982,C3004,F$10:F$2982)</f>
        <v>5548361711.8100033</v>
      </c>
      <c r="G3004" s="161"/>
      <c r="H3004" s="161">
        <f>SUMIF($C$10:$C$2982,C3004,H$10:H$2982)</f>
        <v>3402395987</v>
      </c>
      <c r="I3004" s="161">
        <f>SUMIF($C$10:$C$2982,C3004,I$10:I$2982)</f>
        <v>4207166319.0299997</v>
      </c>
      <c r="J3004" s="161">
        <f>SUMIF($C$10:$C$2982,C3004,J$10:J$2982)</f>
        <v>4144043724.2700005</v>
      </c>
      <c r="K3004" s="161"/>
      <c r="L3004" s="161">
        <f>SUMIF($C$10:$C$2982,C3004,L$10:L$2982)</f>
        <v>1214999619</v>
      </c>
      <c r="M3004" s="161">
        <f>SUMIF($C$10:$C$2982,C3004,M$10:M$2982)</f>
        <v>1418785161.6200001</v>
      </c>
      <c r="N3004" s="161">
        <f>SUMIF($C$10:$C$2982,C3004,N$10:N$2982)</f>
        <v>1404317987.5400002</v>
      </c>
      <c r="O3004" s="161"/>
      <c r="P3004" s="5">
        <f>SUM(H3004:O3004)+42526400</f>
        <v>15834235198.460001</v>
      </c>
      <c r="Q3004" s="5"/>
      <c r="R3004" s="5"/>
    </row>
    <row r="3005" spans="1:19" ht="13.5" hidden="1" x14ac:dyDescent="0.25">
      <c r="B3005" s="3"/>
      <c r="C3005" s="27" t="s">
        <v>15</v>
      </c>
      <c r="D3005" s="161"/>
      <c r="E3005" s="161"/>
      <c r="F3005" s="161"/>
      <c r="G3005" s="161"/>
      <c r="H3005" s="161"/>
      <c r="I3005" s="161"/>
      <c r="J3005" s="161"/>
      <c r="K3005" s="161"/>
      <c r="L3005" s="161"/>
      <c r="M3005" s="161"/>
      <c r="N3005" s="161"/>
      <c r="O3005" s="161"/>
      <c r="P3005" s="5">
        <f t="shared" si="678"/>
        <v>0</v>
      </c>
      <c r="R3005" s="5"/>
    </row>
    <row r="3006" spans="1:19" ht="13.5" hidden="1" x14ac:dyDescent="0.25">
      <c r="B3006" s="3"/>
      <c r="C3006" s="27" t="s">
        <v>19</v>
      </c>
      <c r="D3006" s="161">
        <f>SUMIF($C$10:$C$2982,C3006,D$10:D$2982)</f>
        <v>2331573892</v>
      </c>
      <c r="E3006" s="161">
        <f>SUMIF($C$10:$C$2982,C3006,E$10:E$2982)</f>
        <v>2754945838.4100008</v>
      </c>
      <c r="F3006" s="161">
        <f>SUMIF($C$10:$C$2982,C3006,F$10:F$2982)</f>
        <v>2729650728.269999</v>
      </c>
      <c r="G3006" s="161"/>
      <c r="H3006" s="161">
        <f>SUMIF($C$10:$C$2982,C3006,H$10:H$2982)</f>
        <v>1465760431</v>
      </c>
      <c r="I3006" s="161">
        <f>SUMIF($C$10:$C$2982,C3006,I$10:I$2982)</f>
        <v>1748947904.95</v>
      </c>
      <c r="J3006" s="161">
        <f>SUMIF($C$10:$C$2982,C3006,J$10:J$2982)</f>
        <v>1731130777.4300001</v>
      </c>
      <c r="K3006" s="161"/>
      <c r="L3006" s="161">
        <f>SUMIF($C$10:$C$2982,C3006,L$10:L$2982)</f>
        <v>865813461</v>
      </c>
      <c r="M3006" s="161">
        <f>SUMIF($C$10:$C$2982,C3006,M$10:M$2982)</f>
        <v>1005997933.46</v>
      </c>
      <c r="N3006" s="161">
        <f>SUMIF($C$10:$C$2982,C3006,N$10:N$2982)</f>
        <v>998519950.83999991</v>
      </c>
      <c r="O3006" s="161"/>
      <c r="P3006" s="5">
        <f>SUM(H3006:O3006)</f>
        <v>7816170458.6800003</v>
      </c>
      <c r="R3006" s="5"/>
      <c r="S3006" s="5"/>
    </row>
    <row r="3007" spans="1:19" ht="13.5" hidden="1" x14ac:dyDescent="0.25">
      <c r="B3007" s="3"/>
      <c r="C3007" s="27" t="s">
        <v>18</v>
      </c>
      <c r="D3007" s="161">
        <f>SUMIF($C$10:$C$2982,C3007,D$10:D$2982)</f>
        <v>2328891984</v>
      </c>
      <c r="E3007" s="161">
        <f>SUMIF($C$10:$C$2982,C3007,E$10:E$2982)</f>
        <v>2879165767.2399998</v>
      </c>
      <c r="F3007" s="161">
        <f>SUMIF($C$10:$C$2982,C3007,F$10:F$2982)</f>
        <v>2818710983.5400004</v>
      </c>
      <c r="G3007" s="161"/>
      <c r="H3007" s="161">
        <f>SUMIF($C$10:$C$2982,C3007,H$10:H$2982)</f>
        <v>1936635556</v>
      </c>
      <c r="I3007" s="161">
        <f>SUMIF($C$10:$C$2982,C3007,I$10:I$2982)</f>
        <v>2458218414.0799999</v>
      </c>
      <c r="J3007" s="161">
        <f>SUMIF($C$10:$C$2982,C3007,J$10:J$2982)</f>
        <v>2412912946.8399997</v>
      </c>
      <c r="K3007" s="161"/>
      <c r="L3007" s="161">
        <f>SUMIF($C$10:$C$2982,C3007,L$10:L$2982)</f>
        <v>349186158</v>
      </c>
      <c r="M3007" s="161">
        <f>SUMIF($C$10:$C$2982,C3007,M$10:M$2982)</f>
        <v>412787228.15999997</v>
      </c>
      <c r="N3007" s="161">
        <f>SUMIF($C$10:$C$2982,C3007,N$10:N$2982)</f>
        <v>405798036.69999999</v>
      </c>
      <c r="O3007" s="161"/>
      <c r="P3007" s="5">
        <f>SUM(H3007:O3007)+42526400</f>
        <v>8018064739.7799997</v>
      </c>
      <c r="R3007" s="5"/>
    </row>
    <row r="3008" spans="1:19" ht="13.5" hidden="1" x14ac:dyDescent="0.25">
      <c r="B3008" s="3"/>
      <c r="C3008" s="22" t="s">
        <v>16</v>
      </c>
      <c r="D3008" s="161">
        <f>SUMIF($C$10:$C$2982,C3008,D$10:D$2982)</f>
        <v>1000750616</v>
      </c>
      <c r="E3008" s="161">
        <f>SUMIF($C$10:$C$2982,C3008,E$10:E$2982)</f>
        <v>1275731936.3699999</v>
      </c>
      <c r="F3008" s="161">
        <f>SUMIF($C$10:$C$2982,C3008,F$10:F$2982)</f>
        <v>1268588638.0500002</v>
      </c>
      <c r="G3008" s="161"/>
      <c r="H3008" s="161">
        <f>SUMIF($C$10:$C$2982,C3008,H$10:H$2982)</f>
        <v>797335553</v>
      </c>
      <c r="I3008" s="161">
        <f>SUMIF($C$10:$C$2982,C3008,I$10:I$2982)</f>
        <v>1028656258.33</v>
      </c>
      <c r="J3008" s="161">
        <f>SUMIF($C$10:$C$2982,C3008,J$10:J$2982)</f>
        <v>1022927916.1899999</v>
      </c>
      <c r="K3008" s="161"/>
      <c r="L3008" s="161">
        <f>SUMIF($C$10:$C$2982,C3008,L$10:L$2982)</f>
        <v>203415063</v>
      </c>
      <c r="M3008" s="161">
        <f>SUMIF($C$10:$C$2982,C3008,M$10:M$2982)</f>
        <v>247075678.03999999</v>
      </c>
      <c r="N3008" s="161">
        <f>SUMIF($C$10:$C$2982,C3008,N$10:N$2982)</f>
        <v>245660721.86000004</v>
      </c>
      <c r="O3008" s="161"/>
      <c r="P3008" s="5">
        <f t="shared" si="678"/>
        <v>3545071190.4200001</v>
      </c>
      <c r="R3008" s="5"/>
    </row>
    <row r="3009" spans="2:18" ht="13.5" hidden="1" x14ac:dyDescent="0.25">
      <c r="B3009" s="3"/>
      <c r="C3009" s="22" t="s">
        <v>17</v>
      </c>
      <c r="D3009" s="161">
        <f>SUMIF($C$10:$C$2982,C3009,D$10:D$2982)</f>
        <v>218238848</v>
      </c>
      <c r="E3009" s="161">
        <f>SUMIF($C$10:$C$2982,C3009,E$10:E$2982)</f>
        <v>322629632.70999998</v>
      </c>
      <c r="F3009" s="161">
        <f>SUMIF($C$10:$C$2982,C3009,F$10:F$2982)</f>
        <v>319589320.12</v>
      </c>
      <c r="G3009" s="161"/>
      <c r="H3009" s="161">
        <f>SUMIF($C$10:$C$2982,C3009,H$10:H$2982)</f>
        <v>206849620</v>
      </c>
      <c r="I3009" s="161">
        <f>SUMIF($C$10:$C$2982,C3009,I$10:I$2982)</f>
        <v>296341089.33999997</v>
      </c>
      <c r="J3009" s="161">
        <f>SUMIF($C$10:$C$2982,C3009,J$10:J$2982)</f>
        <v>293519148.65999997</v>
      </c>
      <c r="K3009" s="161"/>
      <c r="L3009" s="161">
        <f>SUMIF($C$10:$C$2982,C3009,L$10:L$2982)</f>
        <v>11389228</v>
      </c>
      <c r="M3009" s="161">
        <f>SUMIF($C$10:$C$2982,C3009,M$10:M$2982)</f>
        <v>26288543.370000001</v>
      </c>
      <c r="N3009" s="161">
        <f>SUMIF($C$10:$C$2982,C3009,N$10:N$2982)</f>
        <v>26070171.460000001</v>
      </c>
      <c r="O3009" s="161"/>
      <c r="P3009" s="5">
        <f t="shared" si="678"/>
        <v>860457800.83000004</v>
      </c>
      <c r="R3009" s="5"/>
    </row>
    <row r="3010" spans="2:18" ht="38.25" hidden="1" x14ac:dyDescent="0.25">
      <c r="B3010" s="3"/>
      <c r="C3010" s="24" t="s">
        <v>149</v>
      </c>
      <c r="D3010" s="161">
        <f>SUMIF($C$10:$C$2982,C3010,D$10:D$2982)</f>
        <v>40592355</v>
      </c>
      <c r="E3010" s="161">
        <f>SUMIF($C$10:$C$2982,C3010,E$10:E$2982)</f>
        <v>61767722.019999996</v>
      </c>
      <c r="F3010" s="161">
        <f>SUMIF($C$10:$C$2982,C3010,F$10:F$2982)</f>
        <v>52189697.879999988</v>
      </c>
      <c r="G3010" s="161"/>
      <c r="H3010" s="161">
        <f>SUMIF($C$10:$C$2982,C3010,H$10:H$2982)</f>
        <v>20118663</v>
      </c>
      <c r="I3010" s="161">
        <f>SUMIF($C$10:$C$2982,C3010,I$10:I$2982)</f>
        <v>33461865.02</v>
      </c>
      <c r="J3010" s="161">
        <f>SUMIF($C$10:$C$2982,C3010,J$10:J$2982)</f>
        <v>28604441.370000001</v>
      </c>
      <c r="K3010" s="161"/>
      <c r="L3010" s="161">
        <f>SUMIF($C$10:$C$2982,C3010,L$10:L$2982)</f>
        <v>20473692</v>
      </c>
      <c r="M3010" s="161">
        <f>SUMIF($C$10:$C$2982,C3010,M$10:M$2982)</f>
        <v>28305857</v>
      </c>
      <c r="N3010" s="161">
        <f>SUMIF($C$10:$C$2982,C3010,N$10:N$2982)</f>
        <v>23585256.509999998</v>
      </c>
      <c r="O3010" s="161"/>
      <c r="P3010" s="5">
        <f t="shared" si="678"/>
        <v>154549774.90000001</v>
      </c>
      <c r="R3010" s="5"/>
    </row>
    <row r="3011" spans="2:18" ht="13.5" hidden="1" x14ac:dyDescent="0.25">
      <c r="B3011" s="3"/>
      <c r="C3011" s="24" t="s">
        <v>156</v>
      </c>
      <c r="D3011" s="161">
        <f>D892</f>
        <v>359599251</v>
      </c>
      <c r="E3011" s="161">
        <f>E892</f>
        <v>337039251</v>
      </c>
      <c r="F3011" s="161">
        <f>F892</f>
        <v>327123816.55000001</v>
      </c>
      <c r="G3011" s="161"/>
      <c r="H3011" s="161">
        <f>H892</f>
        <v>359599251</v>
      </c>
      <c r="I3011" s="161">
        <f>I892</f>
        <v>337039251</v>
      </c>
      <c r="J3011" s="161">
        <f>J892</f>
        <v>327123816.55000001</v>
      </c>
      <c r="K3011" s="161"/>
      <c r="L3011" s="161">
        <f>L892</f>
        <v>0</v>
      </c>
      <c r="M3011" s="161">
        <f>M892</f>
        <v>0</v>
      </c>
      <c r="N3011" s="161">
        <f>N892</f>
        <v>0</v>
      </c>
      <c r="O3011" s="161"/>
      <c r="P3011" s="5">
        <f t="shared" si="678"/>
        <v>1023762318.55</v>
      </c>
      <c r="R3011" s="5"/>
    </row>
    <row r="3012" spans="2:18" ht="13.5" hidden="1" x14ac:dyDescent="0.25">
      <c r="B3012" s="3"/>
      <c r="C3012" s="24" t="s">
        <v>172</v>
      </c>
      <c r="D3012" s="161">
        <f>D907</f>
        <v>30894757</v>
      </c>
      <c r="E3012" s="161">
        <f>E907</f>
        <v>4054757</v>
      </c>
      <c r="F3012" s="161">
        <f>F907</f>
        <v>0</v>
      </c>
      <c r="G3012" s="161"/>
      <c r="H3012" s="161">
        <f>H907</f>
        <v>30894757</v>
      </c>
      <c r="I3012" s="161">
        <f>I907</f>
        <v>4054757</v>
      </c>
      <c r="J3012" s="161">
        <f>J907</f>
        <v>0</v>
      </c>
      <c r="K3012" s="161"/>
      <c r="L3012" s="161">
        <f>L907</f>
        <v>0</v>
      </c>
      <c r="M3012" s="161">
        <f>M907</f>
        <v>0</v>
      </c>
      <c r="N3012" s="161">
        <f>N907</f>
        <v>0</v>
      </c>
      <c r="O3012" s="161"/>
      <c r="P3012" s="5"/>
      <c r="R3012" s="5"/>
    </row>
    <row r="3013" spans="2:18" ht="13.5" hidden="1" x14ac:dyDescent="0.25">
      <c r="B3013" s="3"/>
      <c r="C3013" s="25" t="s">
        <v>111</v>
      </c>
      <c r="D3013" s="161">
        <f>SUMIF(C$10:C$2982,C3013,D$10:D$2982)</f>
        <v>1711771739</v>
      </c>
      <c r="E3013" s="161">
        <f>SUMIF($C$10:$C$2982,C3013,E$10:E$2982)</f>
        <v>1559761504.74</v>
      </c>
      <c r="F3013" s="161">
        <f>SUMIF($C$10:$C$2982,C3013,F$10:F$2982)</f>
        <v>1464737574.9699993</v>
      </c>
      <c r="G3013" s="161"/>
      <c r="H3013" s="161">
        <f>SUMIF($C$10:$C$2982,C3013,H$10:H$2982)</f>
        <v>1392701235</v>
      </c>
      <c r="I3013" s="161">
        <f>SUMIF($C$10:$C$2982,C3013,I$10:I$2982)</f>
        <v>1255776529.74</v>
      </c>
      <c r="J3013" s="161">
        <f>SUMIF($C$10:$C$2982,C3013,J$10:J$2982)</f>
        <v>1182748684.1399996</v>
      </c>
      <c r="K3013" s="161">
        <f>SUMIF($C$10:$C$2982,D3013,K$10:K$2982)</f>
        <v>0</v>
      </c>
      <c r="L3013" s="161">
        <f>SUMIF($C$10:$C$2982,C3013,L$10:L$2982)</f>
        <v>319070504</v>
      </c>
      <c r="M3013" s="161">
        <f>SUMIF($C$10:$C$2982,C3013,M$10:M$2982)</f>
        <v>303984975</v>
      </c>
      <c r="N3013" s="161">
        <f>SUMIF($C$10:$C$2982,C3013,N$10:N$2982)</f>
        <v>281988890.83000004</v>
      </c>
      <c r="O3013" s="161"/>
      <c r="P3013" s="5">
        <f>SUM(H3013:O3013)+22531500</f>
        <v>4758802318.7099991</v>
      </c>
      <c r="R3013" s="5"/>
    </row>
    <row r="3014" spans="2:18" ht="13.5" hidden="1" x14ac:dyDescent="0.25">
      <c r="B3014" s="3"/>
      <c r="C3014" s="26" t="s">
        <v>22</v>
      </c>
      <c r="D3014" s="161"/>
      <c r="E3014" s="161"/>
      <c r="F3014" s="161"/>
      <c r="G3014" s="161"/>
      <c r="H3014" s="161"/>
      <c r="I3014" s="161"/>
      <c r="J3014" s="161"/>
      <c r="K3014" s="161"/>
      <c r="L3014" s="161"/>
      <c r="M3014" s="161"/>
      <c r="N3014" s="161"/>
      <c r="O3014" s="161"/>
      <c r="P3014" s="5">
        <f t="shared" si="678"/>
        <v>0</v>
      </c>
      <c r="R3014" s="5"/>
    </row>
    <row r="3015" spans="2:18" ht="13.5" hidden="1" x14ac:dyDescent="0.25">
      <c r="B3015" s="3"/>
      <c r="C3015" s="70" t="s">
        <v>155</v>
      </c>
      <c r="D3015" s="161">
        <f>SUM(D103,D119,D135,D623,D2497,D2678,D2937,D455,D592,D303)</f>
        <v>148039615</v>
      </c>
      <c r="E3015" s="161">
        <f t="shared" ref="E3015:N3015" si="679">SUM(E103,E119,E135,E623,E2497,E2678,E2937,E455,E592,E303)</f>
        <v>151978615</v>
      </c>
      <c r="F3015" s="161">
        <f>SUM(F103,F119,F135,F623,F2497,F2678,F2937,F455,F592,F303)</f>
        <v>151978615</v>
      </c>
      <c r="G3015" s="161" t="e">
        <f t="shared" si="679"/>
        <v>#DIV/0!</v>
      </c>
      <c r="H3015" s="161">
        <f t="shared" si="679"/>
        <v>148039615</v>
      </c>
      <c r="I3015" s="161">
        <f t="shared" si="679"/>
        <v>147478615</v>
      </c>
      <c r="J3015" s="161">
        <f t="shared" si="679"/>
        <v>147478615</v>
      </c>
      <c r="K3015" s="161" t="e">
        <f t="shared" si="679"/>
        <v>#DIV/0!</v>
      </c>
      <c r="L3015" s="161">
        <f t="shared" si="679"/>
        <v>0</v>
      </c>
      <c r="M3015" s="161">
        <f t="shared" si="679"/>
        <v>4500000</v>
      </c>
      <c r="N3015" s="161">
        <f t="shared" si="679"/>
        <v>4500000</v>
      </c>
      <c r="O3015" s="161"/>
      <c r="P3015" s="5">
        <f>SUM(P119,P135,P623,P2937)</f>
        <v>0</v>
      </c>
      <c r="R3015" s="5"/>
    </row>
    <row r="3016" spans="2:18" ht="13.5" hidden="1" x14ac:dyDescent="0.25">
      <c r="B3016" s="3"/>
      <c r="C3016" s="22" t="s">
        <v>7</v>
      </c>
      <c r="D3016" s="161">
        <f>SUMIF(C$10:C$2982,C3016,D$10:D$2982)</f>
        <v>1563732124</v>
      </c>
      <c r="E3016" s="161">
        <f>SUMIF($C$10:$C$2982,C3016,E$10:E$2982)</f>
        <v>1407782889.74</v>
      </c>
      <c r="F3016" s="161">
        <f>SUMIF($C$10:$C$2982,C3016,F$10:F$2982)</f>
        <v>1312758959.9699993</v>
      </c>
      <c r="G3016" s="161"/>
      <c r="H3016" s="161">
        <f>SUMIF($C$10:$C$2982,C3016,H$10:H$2982)</f>
        <v>1244661620</v>
      </c>
      <c r="I3016" s="161">
        <f>SUMIF($C$10:$C$2982,C3016,I$10:I$2982)</f>
        <v>1108297914.74</v>
      </c>
      <c r="J3016" s="161">
        <f>SUMIF($C$10:$C$2982,C3016,J$10:J$2982)</f>
        <v>1035270069.1399997</v>
      </c>
      <c r="K3016" s="161"/>
      <c r="L3016" s="161">
        <f>SUMIF($C$10:$C$2982,C3016,L$10:L$2982)</f>
        <v>319070504</v>
      </c>
      <c r="M3016" s="161">
        <f>SUMIF($C$10:$C$2982,C3016,M$10:M$2982)</f>
        <v>299484975</v>
      </c>
      <c r="N3016" s="161">
        <f>SUMIF($C$10:$C$2982,C3016,N$10:N$2982)</f>
        <v>277488890.82999998</v>
      </c>
      <c r="O3016" s="161"/>
      <c r="P3016" s="5">
        <f>SUM(H3016:O3016)+22531500</f>
        <v>4306805473.7099991</v>
      </c>
      <c r="R3016" s="5"/>
    </row>
    <row r="3017" spans="2:18" ht="13.5" hidden="1" x14ac:dyDescent="0.25">
      <c r="B3017" s="3"/>
      <c r="C3017" s="27" t="s">
        <v>15</v>
      </c>
      <c r="D3017" s="161"/>
      <c r="E3017" s="161"/>
      <c r="F3017" s="161"/>
      <c r="G3017" s="161"/>
      <c r="H3017" s="161"/>
      <c r="I3017" s="161"/>
      <c r="J3017" s="161"/>
      <c r="K3017" s="161"/>
      <c r="L3017" s="161"/>
      <c r="M3017" s="161"/>
      <c r="N3017" s="161"/>
      <c r="O3017" s="161"/>
      <c r="P3017" s="5">
        <f t="shared" si="678"/>
        <v>0</v>
      </c>
      <c r="R3017" s="5"/>
    </row>
    <row r="3018" spans="2:18" ht="38.25" hidden="1" x14ac:dyDescent="0.25">
      <c r="B3018" s="3"/>
      <c r="C3018" s="28" t="s">
        <v>226</v>
      </c>
      <c r="D3018" s="161">
        <f>SUMIF(C$10:C$2982,C3018,D$10:D$2982)</f>
        <v>550352231</v>
      </c>
      <c r="E3018" s="161">
        <f>SUMIF($C$10:$C$2982,C3018,E$10:E$2982)</f>
        <v>468362887</v>
      </c>
      <c r="F3018" s="161">
        <f>SUMIF($C$10:$C$2982,C3018,F$10:F$2982)</f>
        <v>418811768.40999997</v>
      </c>
      <c r="G3018" s="161"/>
      <c r="H3018" s="161">
        <f>SUMIF($C$10:$C$2982,C3018,H$10:H$2982)</f>
        <v>388814861</v>
      </c>
      <c r="I3018" s="161">
        <f>SUMIF($C$10:$C$2982,C3018,I$10:I$2982)</f>
        <v>306492563</v>
      </c>
      <c r="J3018" s="161">
        <f>SUMIF($C$10:$C$2982,C3018,J$10:J$2982)</f>
        <v>268791152.96000004</v>
      </c>
      <c r="K3018" s="161"/>
      <c r="L3018" s="161">
        <f>SUMIF($C$10:$C$2982,C3018,L$10:L$2982)</f>
        <v>161537370</v>
      </c>
      <c r="M3018" s="161">
        <f>SUMIF($C$10:$C$2982,C3018,M$10:M$2982)</f>
        <v>161870324</v>
      </c>
      <c r="N3018" s="161">
        <f>SUMIF($C$10:$C$2982,C3018,N$10:N$2982)</f>
        <v>150020615.45000002</v>
      </c>
      <c r="O3018" s="161"/>
      <c r="P3018" s="5">
        <f t="shared" si="678"/>
        <v>1437526886.4100001</v>
      </c>
      <c r="R3018" s="5"/>
    </row>
    <row r="3019" spans="2:18" hidden="1" x14ac:dyDescent="0.2">
      <c r="B3019" s="3"/>
      <c r="D3019" s="5"/>
      <c r="E3019" s="5"/>
      <c r="F3019" s="5"/>
      <c r="G3019" s="5"/>
    </row>
    <row r="3020" spans="2:18" hidden="1" x14ac:dyDescent="0.2">
      <c r="B3020" s="3"/>
      <c r="C3020" s="3" t="s">
        <v>138</v>
      </c>
      <c r="D3020" s="5" t="b">
        <f>D3013+D3002=D2983</f>
        <v>1</v>
      </c>
      <c r="E3020" s="5" t="b">
        <f>E3013+E3002=E2983</f>
        <v>1</v>
      </c>
      <c r="F3020" s="5" t="b">
        <f>F3013+F3002=F2983</f>
        <v>1</v>
      </c>
      <c r="G3020" s="5"/>
      <c r="H3020" s="5" t="b">
        <f>H3013+H3002=H2983</f>
        <v>1</v>
      </c>
      <c r="I3020" s="5" t="b">
        <f>I3013+I3002=I2983</f>
        <v>1</v>
      </c>
      <c r="J3020" s="5" t="b">
        <f>J3013+J3002=J2983</f>
        <v>1</v>
      </c>
      <c r="K3020" s="5"/>
      <c r="L3020" s="5" t="b">
        <f>L3013+L3002=L2983</f>
        <v>1</v>
      </c>
      <c r="M3020" s="5" t="b">
        <f>M3013+M3002=M2983</f>
        <v>1</v>
      </c>
      <c r="N3020" s="5" t="b">
        <f>N3013+N3002=N2983</f>
        <v>1</v>
      </c>
      <c r="O3020" s="5"/>
      <c r="P3020" s="5" t="b">
        <f>P3013+P3002=P2983</f>
        <v>0</v>
      </c>
    </row>
    <row r="3021" spans="2:18" hidden="1" x14ac:dyDescent="0.2">
      <c r="B3021" s="3"/>
      <c r="C3021" s="3" t="s">
        <v>157</v>
      </c>
      <c r="D3021" s="5" t="b">
        <f>D3002=(D3004+D3008+D3009+D3010+D3011+D3012)</f>
        <v>1</v>
      </c>
      <c r="E3021" s="5" t="b">
        <f>E3002=(E3004+E3008+E3009+E3010+E3011+E3012)</f>
        <v>1</v>
      </c>
      <c r="F3021" s="5" t="b">
        <f>F3002=(F3004+F3008+F3009+F3010+F3011+F3012)</f>
        <v>1</v>
      </c>
      <c r="G3021" s="5"/>
      <c r="H3021" s="5" t="b">
        <f>H3002=(H3004+H3008+H3009+H3010+H3011+H3012)</f>
        <v>1</v>
      </c>
      <c r="I3021" s="5" t="b">
        <f>I3002=(I3004+I3008+I3009+I3010+I3011+I3012)</f>
        <v>1</v>
      </c>
      <c r="J3021" s="5" t="b">
        <f>J3002=(J3004+J3008+J3009+J3010+J3011+J3012)</f>
        <v>1</v>
      </c>
      <c r="K3021" s="5"/>
      <c r="L3021" s="5" t="b">
        <f>L3002=(L3004+L3008+L3009+L3010+L3011)</f>
        <v>1</v>
      </c>
      <c r="M3021" s="5" t="b">
        <f>M3002=(M3004+M3008+M3009+M3010+M3011)</f>
        <v>1</v>
      </c>
      <c r="N3021" s="5" t="b">
        <f>N3002=(N3004+N3008+N3009+N3010+N3011)</f>
        <v>1</v>
      </c>
      <c r="O3021" s="5"/>
      <c r="P3021" s="5" t="b">
        <f>P3002=(P3004+P3008+P3009+P3010+P3011)</f>
        <v>0</v>
      </c>
      <c r="R3021" s="5"/>
    </row>
    <row r="3022" spans="2:18" hidden="1" x14ac:dyDescent="0.2">
      <c r="B3022" s="3"/>
      <c r="C3022" s="3" t="s">
        <v>158</v>
      </c>
      <c r="D3022" s="5" t="b">
        <f>D3013=(D3015+D3016)</f>
        <v>1</v>
      </c>
      <c r="E3022" s="5" t="b">
        <f>E3013=(E3015+E3016)</f>
        <v>1</v>
      </c>
      <c r="F3022" s="5" t="b">
        <f>F3013=(F3015+F3016)</f>
        <v>1</v>
      </c>
      <c r="G3022" s="5"/>
      <c r="H3022" s="5" t="b">
        <f>H3013=(H3015+H3016)</f>
        <v>1</v>
      </c>
      <c r="I3022" s="5" t="b">
        <f>I3013=(I3015+I3016)</f>
        <v>1</v>
      </c>
      <c r="J3022" s="5" t="b">
        <f>J3013=(J3015+J3016)</f>
        <v>1</v>
      </c>
      <c r="K3022" s="5"/>
      <c r="L3022" s="5" t="b">
        <f>L3013=(L3015+L3016)</f>
        <v>1</v>
      </c>
      <c r="M3022" s="5" t="b">
        <f>M3013=(M3015+M3016)</f>
        <v>1</v>
      </c>
      <c r="N3022" s="5" t="b">
        <f>N3013=(N3015+N3016)</f>
        <v>1</v>
      </c>
      <c r="O3022" s="5"/>
      <c r="P3022" s="5" t="b">
        <f>P3013=(P3015+P3016)</f>
        <v>0</v>
      </c>
    </row>
    <row r="3023" spans="2:18" hidden="1" x14ac:dyDescent="0.2">
      <c r="B3023" s="3"/>
      <c r="C3023" s="22" t="s">
        <v>14</v>
      </c>
      <c r="D3023" s="5" t="b">
        <f>D3004=(D3006+D3007)</f>
        <v>1</v>
      </c>
      <c r="E3023" s="5" t="b">
        <f>E3004=(E3006+E3007)</f>
        <v>1</v>
      </c>
      <c r="F3023" s="5" t="b">
        <f>F3004=(F3006+F3007)</f>
        <v>1</v>
      </c>
      <c r="G3023" s="5"/>
      <c r="H3023" s="5" t="b">
        <f>H3004=(H3006+H3007)</f>
        <v>1</v>
      </c>
      <c r="I3023" s="5" t="b">
        <f>I3004=(I3006+I3007)</f>
        <v>1</v>
      </c>
      <c r="J3023" s="5" t="b">
        <f>J3004=(J3006+J3007)</f>
        <v>1</v>
      </c>
      <c r="K3023" s="5"/>
      <c r="L3023" s="5" t="b">
        <f>L3004=(L3006+L3007)</f>
        <v>1</v>
      </c>
      <c r="M3023" s="5" t="b">
        <f>M3004=(M3006+M3007)</f>
        <v>1</v>
      </c>
      <c r="N3023" s="5" t="b">
        <f>N3004=(N3006+N3007)</f>
        <v>1</v>
      </c>
      <c r="O3023" s="5"/>
      <c r="P3023" s="5" t="b">
        <f>P3004=(P3006+P3007)</f>
        <v>1</v>
      </c>
    </row>
    <row r="3024" spans="2:18" x14ac:dyDescent="0.2">
      <c r="B3024" s="3"/>
      <c r="D3024" s="5"/>
      <c r="E3024" s="5"/>
      <c r="F3024" s="5"/>
      <c r="G3024" s="5"/>
      <c r="I3024" s="5"/>
    </row>
    <row r="3025" spans="2:14" x14ac:dyDescent="0.2">
      <c r="B3025" s="3"/>
      <c r="D3025" s="5"/>
      <c r="E3025" s="5"/>
      <c r="F3025" s="5"/>
      <c r="G3025" s="5"/>
      <c r="H3025" s="5"/>
      <c r="I3025" s="5"/>
      <c r="J3025" s="5"/>
      <c r="N3025" s="5"/>
    </row>
    <row r="3026" spans="2:14" x14ac:dyDescent="0.2">
      <c r="B3026" s="3"/>
      <c r="D3026" s="5"/>
      <c r="E3026" s="5"/>
      <c r="F3026" s="5"/>
      <c r="G3026" s="5"/>
      <c r="H3026" s="5"/>
      <c r="I3026" s="5"/>
      <c r="J3026" s="5"/>
    </row>
    <row r="3027" spans="2:14" hidden="1" x14ac:dyDescent="0.2">
      <c r="B3027" s="3"/>
      <c r="D3027" s="5"/>
      <c r="E3027" s="5"/>
      <c r="F3027" s="5"/>
      <c r="G3027" s="5"/>
      <c r="H3027" s="5"/>
      <c r="I3027" s="5"/>
      <c r="J3027" s="5"/>
      <c r="K3027" s="5"/>
      <c r="L3027" s="5"/>
      <c r="M3027" s="5"/>
      <c r="N3027" s="5"/>
    </row>
    <row r="3028" spans="2:14" x14ac:dyDescent="0.2">
      <c r="E3028" s="162"/>
      <c r="F3028" s="162"/>
    </row>
    <row r="3030" spans="2:14" x14ac:dyDescent="0.2">
      <c r="B3030" s="3"/>
      <c r="I3030" s="5"/>
    </row>
  </sheetData>
  <mergeCells count="18">
    <mergeCell ref="A2:O2"/>
    <mergeCell ref="A5:A8"/>
    <mergeCell ref="B5:B8"/>
    <mergeCell ref="C5:C8"/>
    <mergeCell ref="D5:G5"/>
    <mergeCell ref="H5:K5"/>
    <mergeCell ref="L5:N5"/>
    <mergeCell ref="A3:N3"/>
    <mergeCell ref="L6:M6"/>
    <mergeCell ref="B2890:C2890"/>
    <mergeCell ref="B868:C868"/>
    <mergeCell ref="D6:E6"/>
    <mergeCell ref="H6:I6"/>
    <mergeCell ref="B624:C624"/>
    <mergeCell ref="B10:C10"/>
    <mergeCell ref="B56:C56"/>
    <mergeCell ref="B226:C226"/>
    <mergeCell ref="B852:C852"/>
  </mergeCells>
  <phoneticPr fontId="0" type="noConversion"/>
  <printOptions horizontalCentered="1"/>
  <pageMargins left="0.15748031496062992" right="0.15748031496062992" top="0.39370078740157483" bottom="0.43307086614173229" header="0.11811023622047245" footer="0.31496062992125984"/>
  <pageSetup paperSize="9" scale="83" orientation="landscape" r:id="rId1"/>
  <headerFooter alignWithMargins="0"/>
  <rowBreaks count="36" manualBreakCount="36">
    <brk id="100" max="14" man="1"/>
    <brk id="139" max="14" man="1"/>
    <brk id="214" max="14" man="1"/>
    <brk id="259" max="14" man="1"/>
    <brk id="321" max="14" man="1"/>
    <brk id="409" max="14" man="1"/>
    <brk id="488" max="14" man="1"/>
    <brk id="561" max="14" man="1"/>
    <brk id="614" max="14" man="1"/>
    <brk id="692" max="14" man="1"/>
    <brk id="768" max="14" man="1"/>
    <brk id="828" max="14" man="1"/>
    <brk id="937" max="14" man="1"/>
    <brk id="1010" max="14" man="1"/>
    <brk id="1057" max="14" man="1"/>
    <brk id="1136" max="14" man="1"/>
    <brk id="1190" max="14" man="1"/>
    <brk id="1343" max="14" man="1"/>
    <brk id="1398" max="14" man="1"/>
    <brk id="1503" max="14" man="1"/>
    <brk id="1572" max="14" man="1"/>
    <brk id="1776" max="14" man="1"/>
    <brk id="1856" max="14" man="1"/>
    <brk id="1985" max="14" man="1"/>
    <brk id="2058" max="14" man="1"/>
    <brk id="2123" max="14" man="1"/>
    <brk id="2188" max="14" man="1"/>
    <brk id="2284" max="14" man="1"/>
    <brk id="2407" max="14" man="1"/>
    <brk id="2457" max="14" man="1"/>
    <brk id="2519" max="14" man="1"/>
    <brk id="2612" max="14" man="1"/>
    <brk id="2699" max="14" man="1"/>
    <brk id="2771" max="14" man="1"/>
    <brk id="2852" max="14" man="1"/>
    <brk id="2932" max="14" man="1"/>
  </rowBreaks>
  <cellWatches>
    <cellWatch r="A2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2.1</vt:lpstr>
      <vt:lpstr>'Zał. nr 2.1'!Obszar_wydruku</vt:lpstr>
      <vt:lpstr>'Zał. nr 2.1'!Tytuły_wydruku</vt:lpstr>
    </vt:vector>
  </TitlesOfParts>
  <Company>UMK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UMK</dc:creator>
  <cp:lastModifiedBy>Żulik Zbigniew</cp:lastModifiedBy>
  <cp:lastPrinted>2024-03-29T08:08:03Z</cp:lastPrinted>
  <dcterms:created xsi:type="dcterms:W3CDTF">2000-10-17T10:40:19Z</dcterms:created>
  <dcterms:modified xsi:type="dcterms:W3CDTF">2024-03-29T08:08:08Z</dcterms:modified>
</cp:coreProperties>
</file>