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19.06.2023\"/>
    </mc:Choice>
  </mc:AlternateContent>
  <xr:revisionPtr revIDLastSave="0" documentId="13_ncr:1_{9F02AA07-7A88-4C92-B6F0-9CD39223D84C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3'!$A$1:$M$42</definedName>
  </definedNames>
  <calcPr calcId="191029"/>
</workbook>
</file>

<file path=xl/calcChain.xml><?xml version="1.0" encoding="utf-8"?>
<calcChain xmlns="http://schemas.openxmlformats.org/spreadsheetml/2006/main">
  <c r="H19" i="14" l="1"/>
  <c r="H6" i="14"/>
  <c r="F8" i="14"/>
  <c r="F7" i="14"/>
  <c r="H23" i="14" l="1"/>
  <c r="H21" i="14" l="1"/>
  <c r="J34" i="14" l="1"/>
  <c r="J27" i="14" s="1"/>
  <c r="F27" i="14"/>
  <c r="F33" i="14"/>
  <c r="F32" i="14"/>
  <c r="J29" i="14" l="1"/>
  <c r="J28" i="14" l="1"/>
  <c r="D21" i="14" l="1"/>
  <c r="J7" i="14" l="1"/>
  <c r="J8" i="14"/>
  <c r="H18" i="14"/>
  <c r="L6" i="14" l="1"/>
  <c r="F6" i="14"/>
  <c r="L40" i="14" l="1"/>
  <c r="L39" i="14"/>
  <c r="J33" i="14"/>
  <c r="J32" i="14"/>
  <c r="J31" i="14"/>
  <c r="J30" i="14"/>
  <c r="L23" i="14"/>
  <c r="L21" i="14"/>
  <c r="L19" i="14"/>
  <c r="L17" i="14"/>
  <c r="H11" i="14"/>
  <c r="H15" i="14"/>
  <c r="H35" i="14" s="1"/>
  <c r="H38" i="14"/>
  <c r="F42" i="14"/>
  <c r="B27" i="14"/>
  <c r="F14" i="14" l="1"/>
  <c r="H42" i="14"/>
  <c r="D18" i="14"/>
  <c r="D15" i="14" s="1"/>
  <c r="D35" i="14" s="1"/>
  <c r="L18" i="14"/>
  <c r="L15" i="14" s="1"/>
  <c r="L35" i="14" s="1"/>
  <c r="D38" i="14" l="1"/>
  <c r="D42" i="14" s="1"/>
  <c r="L38" i="14"/>
  <c r="L42" i="14" s="1"/>
  <c r="J6" i="14" l="1"/>
  <c r="L11" i="14" s="1"/>
  <c r="B6" i="14"/>
  <c r="D11" i="14" s="1"/>
  <c r="J14" i="14" l="1"/>
  <c r="J42" i="14"/>
  <c r="B14" i="14"/>
  <c r="B42" i="14"/>
</calcChain>
</file>

<file path=xl/sharedStrings.xml><?xml version="1.0" encoding="utf-8"?>
<sst xmlns="http://schemas.openxmlformats.org/spreadsheetml/2006/main" count="108" uniqueCount="44">
  <si>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</si>
  <si>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</si>
  <si>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</si>
  <si>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</si>
  <si>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</si>
  <si>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</si>
  <si>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</si>
  <si>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</si>
  <si>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</si>
  <si>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</si>
  <si>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</si>
  <si>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</si>
  <si>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</si>
  <si>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</si>
  <si>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</si>
  <si>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</si>
  <si>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</si>
  <si>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</si>
  <si>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</si>
  <si>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</si>
  <si>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</si>
  <si>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</si>
  <si>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</si>
  <si>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</si>
  <si>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</si>
  <si>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</si>
  <si>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</si>
  <si>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</si>
  <si>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</si>
  <si>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</si>
  <si>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</si>
  <si>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</si>
  <si>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</si>
  <si>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</si>
  <si>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</si>
  <si>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</si>
  <si>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</si>
  <si>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</si>
  <si>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</si>
  <si>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</si>
  <si>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</si>
  <si>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</si>
  <si>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przychody jednostek samorządu terytorialnego z wynikających z rozliczenia środków określonych w art. 5 ust. 1 pkt 2 ustawy i dotacji na realizację programu, projektu lub zadania finansowanego z udziałem tych środków</t>
  </si>
  <si>
    <t>Plan 19.06.2023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</si>
</sst>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6"/>
  <sheetViews>
    <sheetView showGridLines="0" tabSelected="1" topLeftCell="G1" zoomScale="88" zoomScaleNormal="88" zoomScaleSheetLayoutView="80" zoomScalePageLayoutView="80" workbookViewId="0">
      <selection activeCell="K5" sqref="K5:L5"/>
    </sheetView>
  </sheetViews>
  <sheetFormatPr defaultColWidth="23.85546875" defaultRowHeight="12.75" x14ac:dyDescent="0.2"/>
  <cols>
    <col min="1" max="1" width="33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6.7109375" style="1" bestFit="1" customWidth="1"/>
    <col min="9" max="9" width="32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4.25" customHeight="1" x14ac:dyDescent="0.25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4" s="3" customFormat="1" ht="14.25" customHeight="1" x14ac:dyDescent="0.25">
      <c r="A3" s="190" t="s">
        <v>33</v>
      </c>
      <c r="B3" s="191"/>
      <c r="C3" s="191"/>
      <c r="D3" s="191"/>
      <c r="E3" s="176" t="s">
        <v>39</v>
      </c>
      <c r="F3" s="177"/>
      <c r="G3" s="177"/>
      <c r="H3" s="178"/>
      <c r="I3" s="191" t="s">
        <v>43</v>
      </c>
      <c r="J3" s="191"/>
      <c r="K3" s="191"/>
      <c r="L3" s="194"/>
    </row>
    <row r="4" spans="1:14" s="4" customFormat="1" ht="14.25" customHeight="1" x14ac:dyDescent="0.2">
      <c r="A4" s="29" t="s">
        <v>0</v>
      </c>
      <c r="B4" s="31"/>
      <c r="C4" s="195" t="s">
        <v>1</v>
      </c>
      <c r="D4" s="196"/>
      <c r="E4" s="32" t="s">
        <v>0</v>
      </c>
      <c r="F4" s="33"/>
      <c r="G4" s="34" t="s">
        <v>1</v>
      </c>
      <c r="H4" s="35"/>
      <c r="I4" s="28" t="s">
        <v>0</v>
      </c>
      <c r="J4" s="31"/>
      <c r="K4" s="195" t="s">
        <v>1</v>
      </c>
      <c r="L4" s="199"/>
    </row>
    <row r="5" spans="1:14" s="4" customFormat="1" ht="13.5" customHeight="1" x14ac:dyDescent="0.25">
      <c r="A5" s="12"/>
      <c r="B5" s="13"/>
      <c r="C5" s="197" t="s">
        <v>2</v>
      </c>
      <c r="D5" s="198"/>
      <c r="E5" s="36"/>
      <c r="F5" s="37"/>
      <c r="G5" s="38" t="s">
        <v>2</v>
      </c>
      <c r="H5" s="39"/>
      <c r="I5" s="30"/>
      <c r="J5" s="13"/>
      <c r="K5" s="197" t="s">
        <v>2</v>
      </c>
      <c r="L5" s="200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171506818.37000006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+3799810+90000+1721273-72000+1656907.18-159000+183925+3475000+8900940.2+1271280+1504276-1100000+638419.41+731160.75-1386871-90000+105767.66+1231960+6380003-77972+1216384.68+190500+1768104-1100000+150946</f>
        <v>277029036.36999995</v>
      </c>
      <c r="I6" s="47"/>
      <c r="J6" s="40">
        <f>SUM(J7:J8)</f>
        <v>7035005547.3699999</v>
      </c>
      <c r="K6" s="47"/>
      <c r="L6" s="40">
        <f>SUM(D6,H6)</f>
        <v>6587570739.3699999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+3799810+90000+1656907.18+183925+8900940.2+82017+1504276+888419.41+731160.75+216318.66+1231960+9095003+1216384.68+1768104+150946</f>
        <v>135732251.37000006</v>
      </c>
      <c r="G7" s="52"/>
      <c r="H7" s="53"/>
      <c r="I7" s="54" t="s">
        <v>21</v>
      </c>
      <c r="J7" s="48">
        <f>SUM(B7,F7)</f>
        <v>6347507742.3699999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27815625+1818738+155900+529069+10780400+56064+100000+16500-10244+2588680+5019765+542000+66940+677407+1386000-21800000+6031723</f>
        <v>35774567</v>
      </c>
      <c r="G8" s="58"/>
      <c r="H8" s="59"/>
      <c r="I8" s="54" t="s">
        <v>22</v>
      </c>
      <c r="J8" s="48">
        <f>SUM(B8,F8)</f>
        <v>687497805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-105522217.99999988</v>
      </c>
      <c r="I11" s="75"/>
      <c r="J11" s="75"/>
      <c r="K11" s="76" t="s">
        <v>3</v>
      </c>
      <c r="L11" s="77">
        <f>SUM(J6-L6)</f>
        <v>447434808</v>
      </c>
    </row>
    <row r="12" spans="1:14" s="4" customFormat="1" ht="15" customHeight="1" x14ac:dyDescent="0.25">
      <c r="A12" s="17" t="s">
        <v>4</v>
      </c>
      <c r="B12" s="78"/>
      <c r="C12" s="201" t="s">
        <v>5</v>
      </c>
      <c r="D12" s="202"/>
      <c r="E12" s="79" t="s">
        <v>4</v>
      </c>
      <c r="F12" s="80"/>
      <c r="G12" s="179" t="s">
        <v>5</v>
      </c>
      <c r="H12" s="180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SUM(D35-B6)</f>
        <v>1158814713</v>
      </c>
      <c r="C14" s="192"/>
      <c r="D14" s="193"/>
      <c r="E14" s="92" t="s">
        <v>24</v>
      </c>
      <c r="F14" s="44">
        <f>SUM(H35-F6)</f>
        <v>164435593.99999988</v>
      </c>
      <c r="G14" s="93"/>
      <c r="H14" s="94"/>
      <c r="I14" s="95" t="s">
        <v>24</v>
      </c>
      <c r="J14" s="91">
        <f>-SUM(J6-L35)</f>
        <v>1323250307</v>
      </c>
      <c r="K14" s="188"/>
      <c r="L14" s="189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58913376</v>
      </c>
      <c r="I15" s="81"/>
      <c r="J15" s="100"/>
      <c r="K15" s="101" t="s">
        <v>6</v>
      </c>
      <c r="L15" s="102">
        <f>SUM(L17:L18)</f>
        <v>1770685115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54413376</v>
      </c>
      <c r="I18" s="81"/>
      <c r="J18" s="100"/>
      <c r="K18" s="113" t="s">
        <v>18</v>
      </c>
      <c r="L18" s="78">
        <f>SUM(L19,L23)</f>
        <v>1618145500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+5019765-1721273-3475000-1189263+542000+1100000+250000+1386871+177491+3392407+1386000-190500-21800000+1100000+6031723</f>
        <v>52840081</v>
      </c>
      <c r="I19" s="81"/>
      <c r="J19" s="100"/>
      <c r="K19" s="113" t="s">
        <v>36</v>
      </c>
      <c r="L19" s="116">
        <f>SUM(D19,H19)</f>
        <v>1604484219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86">
        <f>208735188+155075</f>
        <v>208890263</v>
      </c>
      <c r="E21" s="61"/>
      <c r="F21" s="57"/>
      <c r="G21" s="121" t="s">
        <v>19</v>
      </c>
      <c r="H21" s="185">
        <f>1818738+529069+47922-10244+2588680+19765+5000+60000</f>
        <v>5058930</v>
      </c>
      <c r="I21" s="81"/>
      <c r="J21" s="100"/>
      <c r="K21" s="122" t="s">
        <v>19</v>
      </c>
      <c r="L21" s="186">
        <f>SUM(D21,H21)</f>
        <v>213949193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86"/>
      <c r="E22" s="61"/>
      <c r="F22" s="57"/>
      <c r="G22" s="121" t="s">
        <v>27</v>
      </c>
      <c r="H22" s="185"/>
      <c r="I22" s="81"/>
      <c r="J22" s="100"/>
      <c r="K22" s="123" t="s">
        <v>20</v>
      </c>
      <c r="L22" s="186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148150+78600-20377+190000+96580-43000+271074+246950+275500-177000+45000+62846+72000+159000+90000+77972</f>
        <v>1573295</v>
      </c>
      <c r="I23" s="81"/>
      <c r="J23" s="100"/>
      <c r="K23" s="25" t="s">
        <v>23</v>
      </c>
      <c r="L23" s="124">
        <f>SUM(D23,H23)</f>
        <v>13661281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81" t="s">
        <v>7</v>
      </c>
      <c r="F25" s="182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SUM(B30:B33)</f>
        <v>1349793629</v>
      </c>
      <c r="C27" s="134"/>
      <c r="D27" s="114"/>
      <c r="E27" s="135" t="s">
        <v>8</v>
      </c>
      <c r="F27" s="57">
        <f>SUM(F28:F34)</f>
        <v>164816128</v>
      </c>
      <c r="G27" s="58"/>
      <c r="H27" s="59"/>
      <c r="I27" s="136" t="s">
        <v>8</v>
      </c>
      <c r="J27" s="82">
        <f>SUM(J28:J34)</f>
        <v>1514609757</v>
      </c>
      <c r="K27" s="109"/>
      <c r="L27" s="116"/>
    </row>
    <row r="28" spans="1:13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4" si="0">SUM(B28,F28)</f>
        <v>6088520</v>
      </c>
      <c r="K28" s="109"/>
      <c r="L28" s="116"/>
    </row>
    <row r="29" spans="1:13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3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3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>
        <v>125000000</v>
      </c>
      <c r="G31" s="58"/>
      <c r="H31" s="59"/>
      <c r="I31" s="137" t="s">
        <v>31</v>
      </c>
      <c r="J31" s="96">
        <f t="shared" si="0"/>
        <v>1185000000</v>
      </c>
      <c r="K31" s="109"/>
      <c r="L31" s="116"/>
    </row>
    <row r="32" spans="1:13" s="4" customFormat="1" ht="138.75" customHeight="1" x14ac:dyDescent="0.25">
      <c r="A32" s="27" t="s">
        <v>35</v>
      </c>
      <c r="B32" s="96">
        <v>277907219</v>
      </c>
      <c r="C32" s="114"/>
      <c r="D32" s="114"/>
      <c r="E32" s="138" t="s">
        <v>35</v>
      </c>
      <c r="F32" s="57">
        <f>-10000000+1089510</f>
        <v>-8910490</v>
      </c>
      <c r="G32" s="58"/>
      <c r="H32" s="59"/>
      <c r="I32" s="139" t="s">
        <v>35</v>
      </c>
      <c r="J32" s="140">
        <f t="shared" si="0"/>
        <v>268996729</v>
      </c>
      <c r="K32" s="109"/>
      <c r="L32" s="116"/>
    </row>
    <row r="33" spans="1:13" s="4" customFormat="1" ht="144" customHeight="1" x14ac:dyDescent="0.25">
      <c r="A33" s="27" t="s">
        <v>34</v>
      </c>
      <c r="B33" s="141">
        <v>10286810</v>
      </c>
      <c r="C33" s="142"/>
      <c r="D33" s="114"/>
      <c r="E33" s="138" t="s">
        <v>34</v>
      </c>
      <c r="F33" s="57">
        <f>108161+15976728+756552</f>
        <v>16841441</v>
      </c>
      <c r="G33" s="58"/>
      <c r="H33" s="59"/>
      <c r="I33" s="139" t="s">
        <v>34</v>
      </c>
      <c r="J33" s="140">
        <f t="shared" si="0"/>
        <v>27128251</v>
      </c>
      <c r="K33" s="109"/>
      <c r="L33" s="116"/>
    </row>
    <row r="34" spans="1:13" s="4" customFormat="1" ht="105" x14ac:dyDescent="0.25">
      <c r="A34" s="27"/>
      <c r="B34" s="141"/>
      <c r="C34" s="142"/>
      <c r="D34" s="114"/>
      <c r="E34" s="173" t="s">
        <v>42</v>
      </c>
      <c r="F34" s="57">
        <v>2836657</v>
      </c>
      <c r="G34" s="58"/>
      <c r="H34" s="59"/>
      <c r="I34" s="139" t="s">
        <v>42</v>
      </c>
      <c r="J34" s="140">
        <f t="shared" si="0"/>
        <v>2836657</v>
      </c>
      <c r="K34" s="109"/>
      <c r="L34" s="116"/>
    </row>
    <row r="35" spans="1:13" s="4" customFormat="1" ht="15.95" customHeight="1" thickBot="1" x14ac:dyDescent="0.3">
      <c r="A35" s="26"/>
      <c r="B35" s="125"/>
      <c r="C35" s="143" t="s">
        <v>14</v>
      </c>
      <c r="D35" s="144">
        <f>SUM(D15,D6)</f>
        <v>8022313442</v>
      </c>
      <c r="E35" s="145"/>
      <c r="F35" s="146"/>
      <c r="G35" s="147" t="s">
        <v>14</v>
      </c>
      <c r="H35" s="148">
        <f>SUM(H15,H6)</f>
        <v>335942412.36999995</v>
      </c>
      <c r="I35" s="109"/>
      <c r="J35" s="149"/>
      <c r="K35" s="150" t="s">
        <v>14</v>
      </c>
      <c r="L35" s="151">
        <f>SUM(L15,L6)</f>
        <v>8358255854.3699999</v>
      </c>
    </row>
    <row r="36" spans="1:13" s="4" customFormat="1" ht="3.75" customHeight="1" x14ac:dyDescent="0.25">
      <c r="A36" s="21"/>
      <c r="B36" s="48"/>
      <c r="C36" s="152"/>
      <c r="D36" s="153"/>
      <c r="E36" s="61"/>
      <c r="F36" s="57"/>
      <c r="G36" s="58"/>
      <c r="H36" s="59"/>
      <c r="I36" s="109"/>
      <c r="J36" s="48"/>
      <c r="K36" s="154"/>
      <c r="L36" s="155"/>
    </row>
    <row r="37" spans="1:13" s="4" customFormat="1" ht="14.25" customHeight="1" x14ac:dyDescent="0.25">
      <c r="A37" s="22"/>
      <c r="B37" s="48"/>
      <c r="C37" s="174" t="s">
        <v>9</v>
      </c>
      <c r="D37" s="175"/>
      <c r="E37" s="156"/>
      <c r="F37" s="80"/>
      <c r="G37" s="183" t="s">
        <v>9</v>
      </c>
      <c r="H37" s="184"/>
      <c r="I37" s="123"/>
      <c r="J37" s="48"/>
      <c r="K37" s="83" t="s">
        <v>9</v>
      </c>
      <c r="L37" s="84"/>
    </row>
    <row r="38" spans="1:13" s="4" customFormat="1" ht="14.25" customHeight="1" x14ac:dyDescent="0.25">
      <c r="A38" s="21"/>
      <c r="B38" s="78"/>
      <c r="C38" s="97" t="s">
        <v>10</v>
      </c>
      <c r="D38" s="104">
        <f>SUM(D39,D40)</f>
        <v>190978916</v>
      </c>
      <c r="E38" s="105"/>
      <c r="F38" s="106"/>
      <c r="G38" s="99" t="s">
        <v>10</v>
      </c>
      <c r="H38" s="108">
        <f>SUM(H39,H40)</f>
        <v>380534</v>
      </c>
      <c r="I38" s="157"/>
      <c r="J38" s="100"/>
      <c r="K38" s="101" t="s">
        <v>10</v>
      </c>
      <c r="L38" s="102">
        <f>SUM(L39:L41)</f>
        <v>191359450</v>
      </c>
    </row>
    <row r="39" spans="1:13" s="4" customFormat="1" ht="18" customHeight="1" x14ac:dyDescent="0.25">
      <c r="A39" s="21"/>
      <c r="B39" s="114"/>
      <c r="C39" s="158" t="s">
        <v>26</v>
      </c>
      <c r="D39" s="159">
        <v>105978916</v>
      </c>
      <c r="E39" s="160"/>
      <c r="F39" s="51"/>
      <c r="G39" s="161" t="s">
        <v>26</v>
      </c>
      <c r="H39" s="53">
        <v>380534</v>
      </c>
      <c r="I39" s="109"/>
      <c r="J39" s="109"/>
      <c r="K39" s="158" t="s">
        <v>26</v>
      </c>
      <c r="L39" s="162">
        <f>SUM(D39,H39)</f>
        <v>106359450</v>
      </c>
      <c r="M39" s="7"/>
    </row>
    <row r="40" spans="1:13" s="4" customFormat="1" ht="21.75" customHeight="1" x14ac:dyDescent="0.25">
      <c r="A40" s="21"/>
      <c r="B40" s="116"/>
      <c r="C40" s="158" t="s">
        <v>25</v>
      </c>
      <c r="D40" s="159">
        <v>85000000</v>
      </c>
      <c r="E40" s="160"/>
      <c r="F40" s="51"/>
      <c r="G40" s="161" t="s">
        <v>25</v>
      </c>
      <c r="H40" s="53"/>
      <c r="I40" s="109"/>
      <c r="J40" s="116"/>
      <c r="K40" s="158" t="s">
        <v>25</v>
      </c>
      <c r="L40" s="162">
        <f>SUM(D40,H40)</f>
        <v>85000000</v>
      </c>
    </row>
    <row r="41" spans="1:13" s="4" customFormat="1" ht="7.5" hidden="1" customHeight="1" x14ac:dyDescent="0.25">
      <c r="A41" s="21"/>
      <c r="B41" s="116"/>
      <c r="C41" s="163"/>
      <c r="D41" s="159"/>
      <c r="E41" s="160"/>
      <c r="F41" s="51"/>
      <c r="G41" s="52"/>
      <c r="H41" s="53"/>
      <c r="I41" s="109"/>
      <c r="J41" s="116"/>
      <c r="K41" s="158" t="s">
        <v>30</v>
      </c>
      <c r="L41" s="162"/>
    </row>
    <row r="42" spans="1:13" s="3" customFormat="1" ht="16.5" customHeight="1" x14ac:dyDescent="0.25">
      <c r="A42" s="23" t="s">
        <v>11</v>
      </c>
      <c r="B42" s="164">
        <f>SUM(B27,B6)</f>
        <v>8213292358</v>
      </c>
      <c r="C42" s="165" t="s">
        <v>12</v>
      </c>
      <c r="D42" s="166">
        <f>SUM(D35:D38)</f>
        <v>8213292358</v>
      </c>
      <c r="E42" s="167" t="s">
        <v>11</v>
      </c>
      <c r="F42" s="168">
        <f>SUM(F27,F6)</f>
        <v>336322946.37000006</v>
      </c>
      <c r="G42" s="169" t="s">
        <v>12</v>
      </c>
      <c r="H42" s="170">
        <f>SUM(H35:H38)</f>
        <v>336322946.36999995</v>
      </c>
      <c r="I42" s="165" t="s">
        <v>11</v>
      </c>
      <c r="J42" s="164">
        <f>SUM(J27,J6)</f>
        <v>8549615304.3699999</v>
      </c>
      <c r="K42" s="165" t="s">
        <v>12</v>
      </c>
      <c r="L42" s="171">
        <f>SUM(L35:L38)</f>
        <v>8549615304.3699999</v>
      </c>
      <c r="M42" s="172"/>
    </row>
    <row r="43" spans="1:13" ht="14.25" customHeight="1" x14ac:dyDescent="0.2">
      <c r="L43" s="6"/>
    </row>
    <row r="44" spans="1:13" ht="13.9" hidden="1" customHeight="1" x14ac:dyDescent="0.2"/>
    <row r="45" spans="1:13" ht="9" hidden="1" customHeight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x14ac:dyDescent="0.2">
      <c r="I54" s="5"/>
    </row>
    <row r="56" spans="9:11" x14ac:dyDescent="0.2">
      <c r="K56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7:D37"/>
    <mergeCell ref="E3:H3"/>
    <mergeCell ref="G12:H12"/>
    <mergeCell ref="E25:F25"/>
    <mergeCell ref="G37:H37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7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2023-06-20T06:40:35Z</cp:lastPrinted>
  <dcterms:created xsi:type="dcterms:W3CDTF">1997-11-06T07:54:46Z</dcterms:created>
  <dcterms:modified xsi:type="dcterms:W3CDTF">2023-06-28T08:29:56Z</dcterms:modified>
</cp:coreProperties>
</file>